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192D850-FA47-4B7E-9BA4-B9227F300CFA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2" l="1"/>
  <c r="E20" i="20"/>
  <c r="F19" i="20"/>
  <c r="F20" i="20" s="1"/>
  <c r="E19" i="20"/>
  <c r="D19" i="20"/>
  <c r="D20" i="20" s="1"/>
  <c r="F11" i="20"/>
  <c r="F12" i="20" s="1"/>
  <c r="E11" i="20"/>
  <c r="E12" i="20" s="1"/>
  <c r="D11" i="20"/>
  <c r="D12" i="20" s="1"/>
  <c r="L47" i="16" l="1"/>
  <c r="M47" i="16"/>
  <c r="N47" i="16"/>
  <c r="L22" i="16"/>
  <c r="M22" i="16"/>
  <c r="N22" i="16"/>
  <c r="L67" i="16"/>
  <c r="M67" i="16"/>
  <c r="N67" i="16"/>
  <c r="L55" i="16"/>
  <c r="M55" i="16"/>
  <c r="M59" i="16" s="1"/>
  <c r="N55" i="16"/>
  <c r="N59" i="16" s="1"/>
  <c r="H15" i="15"/>
  <c r="I15" i="15"/>
  <c r="G15" i="15"/>
  <c r="L38" i="16"/>
  <c r="M38" i="16"/>
  <c r="N38" i="16"/>
  <c r="L73" i="16"/>
  <c r="M73" i="16"/>
  <c r="N73" i="16"/>
  <c r="N58" i="16"/>
  <c r="M58" i="16"/>
  <c r="L58" i="16"/>
  <c r="L15" i="16"/>
  <c r="M15" i="16"/>
  <c r="N15" i="16"/>
  <c r="L59" i="16" l="1"/>
  <c r="L27" i="16"/>
  <c r="M27" i="16"/>
  <c r="N27" i="16"/>
  <c r="H14" i="15"/>
  <c r="I14" i="15"/>
  <c r="G14" i="15"/>
  <c r="L42" i="16"/>
  <c r="M42" i="16"/>
  <c r="N42" i="16"/>
  <c r="N48" i="16" s="1"/>
  <c r="L19" i="16"/>
  <c r="M19" i="16"/>
  <c r="N19" i="16"/>
  <c r="L48" i="16" l="1"/>
  <c r="M48" i="16"/>
  <c r="I8" i="15"/>
  <c r="H8" i="15"/>
  <c r="G8" i="15"/>
  <c r="L76" i="16" l="1"/>
  <c r="M76" i="16"/>
  <c r="N76" i="16"/>
  <c r="L64" i="16" l="1"/>
  <c r="L80" i="16" s="1"/>
  <c r="M64" i="16"/>
  <c r="M80" i="16" s="1"/>
  <c r="N64" i="16"/>
  <c r="N80" i="16" s="1"/>
  <c r="N81" i="16" l="1"/>
  <c r="I5" i="12" s="1"/>
  <c r="L81" i="16"/>
  <c r="M81" i="16"/>
  <c r="D5" i="12" s="1"/>
  <c r="L79" i="16"/>
  <c r="M79" i="16" l="1"/>
  <c r="N79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<sst xmlns="http://schemas.openxmlformats.org/spreadsheetml/2006/main" count="518" uniqueCount="323">
  <si>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</si>
  <si>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</si>
  <si>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</si>
  <si>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</si>
  <si>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</si>
  <si>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</si>
  <si>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</si>
  <si>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</si>
  <si>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</si>
  <si>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</si>
  <si>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</si>
  <si>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</si>
  <si>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</si>
  <si>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</si>
  <si>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</si>
  <si>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</si>
  <si>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</si>
  <si>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</si>
  <si>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</si>
  <si>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</si>
  <si>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</si>
  <si>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</si>
  <si>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</si>
  <si>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</si>
  <si>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</si>
  <si>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</si>
  <si>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</si>
  <si>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</si>
  <si>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</si>
  <si>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</si>
  <si>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</si>
  <si>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</si>
  <si>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</si>
  <si>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</si>
  <si>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</si>
  <si>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</si>
  <si>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</si>
  <si>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</si>
  <si>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</si>
  <si>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</si>
  <si>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</si>
  <si>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</si>
  <si>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</si>
  <si>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</si>
  <si>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</si>
  <si>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</si>
  <si>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</si>
  <si>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</si>
  <si>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</si>
  <si>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</si>
  <si>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</si>
  <si>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</si>
  <si>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</si>
  <si>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</si>
  <si>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</si>
  <si>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</si>
  <si>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</si>
  <si>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</si>
  <si>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</si>
  <si>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</si>
  <si>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</si>
  <si>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</si>
  <si>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</si>
  <si>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</si>
  <si>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</si>
  <si>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</si>
  <si>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</si>
  <si>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</si>
  <si>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</si>
  <si>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</si>
  <si>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</si>
  <si>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</si>
  <si>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</si>
  <si>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</si>
  <si>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</si>
  <si>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</si>
  <si>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</si>
  <si>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</si>
  <si>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</si>
  <si>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</si>
  <si>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</si>
  <si>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</si>
  <si>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</si>
  <si>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</si>
  <si>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</si>
  <si>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</si>
  <si>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</si>
  <si>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</si>
  <si>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</si>
  <si>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</si>
  <si>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</si>
  <si>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</si>
  <si>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</si>
  <si>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</si>
  <si>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</si>
  <si>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</si>
  <si>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</si>
  <si>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</si>
  <si>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</si>
  <si>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</si>
  <si>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</si>
  <si>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</si>
  <si>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</si>
  <si>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</si>
  <si>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</si>
  <si>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</si>
  <si>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</si>
  <si>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</si>
  <si>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</si>
  <si>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</si>
  <si>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</si>
  <si>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</si>
  <si>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</si>
  <si>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</si>
  <si>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</si>
  <si>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</si>
  <si>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</si>
  <si>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</si>
  <si>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</si>
  <si>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</si>
  <si>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</si>
  <si>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</si>
  <si>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</si>
  <si>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</si>
  <si>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</si>
  <si>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</si>
  <si>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</si>
  <si>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</si>
  <si>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</si>
  <si>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</si>
  <si>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</si>
  <si>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</si>
  <si>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</si>
  <si>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</si>
  <si>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</si>
  <si>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</si>
  <si>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</si>
  <si>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</si>
  <si>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</si>
  <si>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</si>
  <si>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</si>
  <si>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</si>
  <si>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</si>
  <si>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</si>
  <si>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</si>
  <si>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</si>
  <si>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</si>
  <si>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</si>
  <si>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</si>
  <si>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</si>
  <si>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</si>
  <si>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</si>
  <si>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</si>
  <si>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</si>
  <si>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</si>
  <si>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</si>
  <si>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</si>
  <si>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</si>
  <si>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</si>
  <si>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</si>
  <si>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</si>
  <si>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</si>
  <si>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</si>
  <si>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</si>
  <si>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</si>
  <si>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</si>
  <si>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</si>
  <si>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</si>
  <si>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</si>
  <si>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</si>
  <si>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</si>
  <si>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</si>
  <si>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</si>
  <si>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</si>
  <si>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</si>
  <si>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</si>
  <si>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</si>
  <si>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</si>
  <si>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</si>
  <si>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</si>
  <si>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</si>
  <si>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</si>
  <si>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</si>
  <si>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</si>
  <si>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</si>
  <si>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</si>
  <si>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</si>
  <si>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</si>
  <si>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</si>
  <si>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</si>
  <si>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</si>
  <si>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</si>
  <si>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</si>
  <si>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</si>
  <si>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</si>
  <si>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</si>
  <si>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</si>
  <si>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</si>
  <si>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</si>
  <si>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</si>
  <si>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</si>
  <si>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</si>
  <si>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</si>
  <si>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</si>
  <si>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</si>
  <si>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</si>
  <si>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</si>
  <si>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</si>
  <si>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</si>
  <si>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</si>
  <si>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</si>
  <si>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</si>
  <si>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</si>
  <si>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</si>
  <si>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</si>
  <si>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</si>
  <si>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</si>
  <si>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</si>
  <si>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</si>
  <si>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</si>
  <si>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</si>
  <si>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</si>
  <si>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</si>
  <si>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</si>
  <si>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</si>
  <si>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</si>
  <si>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</si>
  <si>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</si>
  <si>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</si>
  <si>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</si>
  <si>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</si>
  <si>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</si>
  <si>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</si>
  <si>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</si>
  <si>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</si>
  <si>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</si>
  <si>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</si>
  <si>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</si>
  <si>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</si>
  <si>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</si>
  <si>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</si>
  <si>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</si>
  <si>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</si>
  <si>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</si>
  <si>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</si>
  <si>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</si>
  <si>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</si>
  <si>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</si>
  <si>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</si>
  <si>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</si>
  <si>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</si>
  <si>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</si>
  <si>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</si>
  <si>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</si>
  <si>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</si>
  <si>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</si>
  <si>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</si>
  <si>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</si>
  <si>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</si>
  <si>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</si>
  <si>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</si>
  <si>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</si>
  <si>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</si>
  <si>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</si>
  <si>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</si>
  <si>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</si>
  <si>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</si>
  <si>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</si>
  <si>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</si>
  <si>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</si>
  <si>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</si>
  <si>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</si>
  <si>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</si>
  <si>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</si>
  <si>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</si>
  <si>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</si>
  <si>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</si>
  <si>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</si>
  <si>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</si>
  <si>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</si>
  <si>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</si>
  <si>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</si>
  <si>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</si>
  <si>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</si>
  <si>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</si>
  <si>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</si>
  <si>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</si>
  <si>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</si>
  <si>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</si>
  <si>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</si>
  <si>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</si>
  <si>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</si>
  <si>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</si>
  <si>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</si>
  <si>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</si>
  <si>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</si>
  <si>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</si>
  <si>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</si>
  <si>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</si>
  <si>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</si>
  <si>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>Total OfInsurance Sector</t>
  </si>
  <si>
    <t xml:space="preserve"> </t>
  </si>
  <si>
    <t>BASH</t>
  </si>
  <si>
    <t>Ashur International Bank</t>
  </si>
  <si>
    <t>ISX Trading Indices of Monday 2/2/2026</t>
  </si>
  <si>
    <t>Bulletin No (20)</t>
  </si>
  <si>
    <t>Monday 2/2/2026</t>
  </si>
  <si>
    <t>Iraq Stock Exchange not trading companies of Monday 2/2/2026</t>
  </si>
  <si>
    <t xml:space="preserve">OTC Platform Trading Bulletin No (20) </t>
  </si>
  <si>
    <t>Second Platform Market Bulletin No (20)</t>
  </si>
  <si>
    <t xml:space="preserve">Undisclosed Platform Companies Bulletin No (20) </t>
  </si>
  <si>
    <t xml:space="preserve">Regular Market Bulletin No (20) </t>
  </si>
  <si>
    <t>Total of Insurance Sector</t>
  </si>
  <si>
    <t>Non Iraqis' Bulletin  Monday  Feb 2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</si>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</sst>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7" xfId="0" applyFont="1" applyFill="1" applyBorder="1" applyAlignment="1">
      <alignment vertical="center" wrapText="1"/>
    </xf>
    <xf numFmtId="0" fontId="83" fillId="60" borderId="147" xfId="0" applyFont="1" applyFill="1" applyBorder="1" applyAlignment="1">
      <alignment horizontal="center" vertical="center" wrapText="1"/>
    </xf>
    <xf numFmtId="1" fontId="85" fillId="4" borderId="147" xfId="1500" applyNumberFormat="1" applyFont="1" applyFill="1" applyBorder="1" applyAlignment="1">
      <alignment horizontal="center" vertical="center" wrapText="1"/>
    </xf>
    <xf numFmtId="167" fontId="85" fillId="60" borderId="147" xfId="1500" applyNumberFormat="1" applyFont="1" applyFill="1" applyBorder="1" applyAlignment="1">
      <alignment horizontal="center" vertical="center" wrapText="1"/>
    </xf>
    <xf numFmtId="0" fontId="83" fillId="0" borderId="9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145" xfId="0" applyFont="1" applyBorder="1" applyAlignment="1">
      <alignment vertical="center"/>
    </xf>
    <xf numFmtId="0" fontId="79" fillId="0" borderId="137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7" xfId="0" applyFont="1" applyFill="1" applyBorder="1" applyAlignment="1">
      <alignment vertical="center" wrapText="1"/>
    </xf>
    <xf numFmtId="1" fontId="83" fillId="4" borderId="147" xfId="1500" applyNumberFormat="1" applyFont="1" applyFill="1" applyBorder="1" applyAlignment="1">
      <alignment horizontal="center" vertical="center" wrapText="1"/>
    </xf>
    <xf numFmtId="167" fontId="83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67" fontId="83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7" fontId="83" fillId="0" borderId="145" xfId="1500" applyNumberFormat="1" applyFont="1" applyBorder="1" applyAlignment="1">
      <alignment horizontal="left" vertical="center"/>
    </xf>
    <xf numFmtId="167" fontId="83" fillId="0" borderId="137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3" fillId="0" borderId="145" xfId="0" applyFont="1" applyBorder="1" applyAlignment="1">
      <alignment horizontal="left" vertical="center"/>
    </xf>
    <xf numFmtId="0" fontId="83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</xdr:colOff>
      <xdr:row>15</xdr:row>
      <xdr:rowOff>57150</xdr:rowOff>
    </xdr:from>
    <xdr:to>
      <xdr:col>6</xdr:col>
      <xdr:colOff>1190625</xdr:colOff>
      <xdr:row>19</xdr:row>
      <xdr:rowOff>533400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1D813A-22E5-6842-43D3-496A2CF30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33375" y="5010150"/>
          <a:ext cx="5791200" cy="2914650"/>
        </a:xfrm>
        <a:prstGeom prst="rect">
          <a:avLst/>
        </a:prstGeom>
      </xdr:spPr>
    </xdr:pic>
    <xdr:clientData/>
  </xdr:twoCellAnchor>
  <xdr:twoCellAnchor editAs="oneCell">
    <xdr:from>
      <xdr:col>6</xdr:col>
      <xdr:colOff>1228725</xdr:colOff>
      <xdr:row>15</xdr:row>
      <xdr:rowOff>57150</xdr:rowOff>
    </xdr:from>
    <xdr:to>
      <xdr:col>13</xdr:col>
      <xdr:colOff>2466974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691268-0601-72D4-D37B-E748B144B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62675" y="5010150"/>
          <a:ext cx="6134099" cy="29241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304800</xdr:rowOff>
    </xdr:from>
    <xdr:to>
      <xdr:col>13</xdr:col>
      <xdr:colOff>2447925</xdr:colOff>
      <xdr:row>14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C5B8A96-B2C6-E2B8-DD57-BB0B9E8DE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2114550"/>
          <a:ext cx="3286125" cy="2552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8909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FA5646-F0D6-EAF1-0748-C4D430EFE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66659" cy="25146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21</xdr:row>
      <xdr:rowOff>1</xdr:rowOff>
    </xdr:from>
    <xdr:to>
      <xdr:col>11</xdr:col>
      <xdr:colOff>9525</xdr:colOff>
      <xdr:row>29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B2835A5-C9B4-3697-9FEC-96637CD17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5" y="6334126"/>
          <a:ext cx="4867275" cy="2514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59</xdr:row>
      <xdr:rowOff>28256</xdr:rowOff>
    </xdr:from>
    <xdr:to>
      <xdr:col>13</xdr:col>
      <xdr:colOff>1530298</xdr:colOff>
      <xdr:row>59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48</xdr:row>
      <xdr:rowOff>38200</xdr:rowOff>
    </xdr:from>
    <xdr:to>
      <xdr:col>13</xdr:col>
      <xdr:colOff>1504340</xdr:colOff>
      <xdr:row>48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1104900</xdr:colOff>
      <xdr:row>0</xdr:row>
      <xdr:rowOff>0</xdr:rowOff>
    </xdr:from>
    <xdr:to>
      <xdr:col>5</xdr:col>
      <xdr:colOff>1133475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61237E3-443D-460D-8C65-BA0F14A4B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0"/>
          <a:ext cx="13144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tabSelected="1"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0" t="s">
        <v>0</v>
      </c>
      <c r="C1" s="171"/>
      <c r="D1" s="172"/>
      <c r="E1" s="173"/>
      <c r="F1" s="174"/>
      <c r="G1" s="174"/>
      <c r="H1" s="174"/>
      <c r="I1" s="174"/>
      <c r="J1" s="174"/>
      <c r="K1" s="175"/>
      <c r="L1" s="19"/>
      <c r="M1" s="19"/>
      <c r="N1" s="19"/>
    </row>
    <row r="2" spans="2:16" ht="30" customHeight="1">
      <c r="B2" s="183" t="s">
        <v>305</v>
      </c>
      <c r="C2" s="184"/>
      <c r="D2" s="18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6" t="s">
        <v>304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9" t="s">
        <v>64</v>
      </c>
      <c r="C5" s="180"/>
      <c r="D5" s="181">
        <f>'Bullient '!M81+OTC!H15</f>
        <v>827184742</v>
      </c>
      <c r="E5" s="182"/>
      <c r="F5" s="23"/>
      <c r="G5" s="179" t="s">
        <v>65</v>
      </c>
      <c r="H5" s="180"/>
      <c r="I5" s="181">
        <f>'Bullient '!N81+OTC!I15</f>
        <v>799052625.98000002</v>
      </c>
      <c r="J5" s="182"/>
      <c r="K5" s="24"/>
      <c r="L5" s="179" t="s">
        <v>8</v>
      </c>
      <c r="M5" s="180"/>
      <c r="N5" s="25">
        <f>'Bullient '!L81+OTC!G15</f>
        <v>857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86"/>
      <c r="L6" s="187"/>
      <c r="M6" s="188"/>
      <c r="N6" s="28"/>
    </row>
    <row r="7" spans="2:16" ht="24.95" customHeight="1">
      <c r="B7" s="189" t="s">
        <v>1</v>
      </c>
      <c r="C7" s="190"/>
      <c r="D7" s="191"/>
      <c r="E7" s="29">
        <v>951.59</v>
      </c>
      <c r="F7" s="30"/>
      <c r="G7" s="189" t="s">
        <v>5</v>
      </c>
      <c r="H7" s="190"/>
      <c r="I7" s="191"/>
      <c r="J7" s="29">
        <v>1217.79</v>
      </c>
      <c r="K7" s="158"/>
      <c r="L7" s="159"/>
      <c r="M7" s="160"/>
      <c r="N7" s="18"/>
    </row>
    <row r="8" spans="2:16" ht="24.95" customHeight="1">
      <c r="B8" s="189" t="s">
        <v>2</v>
      </c>
      <c r="C8" s="190"/>
      <c r="D8" s="191"/>
      <c r="E8" s="29">
        <v>951.84</v>
      </c>
      <c r="F8" s="31"/>
      <c r="G8" s="189" t="s">
        <v>6</v>
      </c>
      <c r="H8" s="190"/>
      <c r="I8" s="191"/>
      <c r="J8" s="29">
        <v>1219.96</v>
      </c>
      <c r="K8" s="158"/>
      <c r="L8" s="159"/>
      <c r="M8" s="160"/>
      <c r="N8" s="18"/>
    </row>
    <row r="9" spans="2:16" ht="24.95" customHeight="1">
      <c r="B9" s="164" t="s">
        <v>3</v>
      </c>
      <c r="C9" s="165"/>
      <c r="D9" s="166"/>
      <c r="E9" s="123">
        <f>((E7/E8)-1)*100</f>
        <v>-2.6264918473695165E-2</v>
      </c>
      <c r="F9" s="31"/>
      <c r="G9" s="164" t="s">
        <v>3</v>
      </c>
      <c r="H9" s="165"/>
      <c r="I9" s="166"/>
      <c r="J9" s="123">
        <f>((J7/J8)-1)*100</f>
        <v>-0.17787468441589072</v>
      </c>
      <c r="K9" s="158"/>
      <c r="L9" s="159"/>
      <c r="M9" s="160"/>
      <c r="N9" s="18"/>
    </row>
    <row r="10" spans="2:16" ht="24.95" customHeight="1">
      <c r="B10" s="164" t="s">
        <v>4</v>
      </c>
      <c r="C10" s="165"/>
      <c r="D10" s="166"/>
      <c r="E10" s="123">
        <f>E7-E8</f>
        <v>-0.25</v>
      </c>
      <c r="F10" s="21"/>
      <c r="G10" s="164" t="s">
        <v>4</v>
      </c>
      <c r="H10" s="165"/>
      <c r="I10" s="166"/>
      <c r="J10" s="123">
        <f>J7-J8</f>
        <v>-2.1700000000000728</v>
      </c>
      <c r="K10" s="158"/>
      <c r="L10" s="159"/>
      <c r="M10" s="160"/>
      <c r="N10" s="18"/>
      <c r="P10" s="32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2"/>
      <c r="L11" s="159"/>
      <c r="M11" s="160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45</v>
      </c>
      <c r="I12" s="39" t="s">
        <v>66</v>
      </c>
      <c r="J12" s="38">
        <v>11</v>
      </c>
      <c r="K12" s="158"/>
      <c r="L12" s="159"/>
      <c r="M12" s="160"/>
      <c r="N12" s="18"/>
    </row>
    <row r="13" spans="2:16" ht="24.95" customHeight="1">
      <c r="B13" s="37" t="s">
        <v>70</v>
      </c>
      <c r="C13" s="38">
        <v>43</v>
      </c>
      <c r="D13" s="39" t="s">
        <v>66</v>
      </c>
      <c r="E13" s="38">
        <v>3</v>
      </c>
      <c r="F13" s="30"/>
      <c r="G13" s="161" t="s">
        <v>68</v>
      </c>
      <c r="H13" s="162"/>
      <c r="I13" s="163"/>
      <c r="J13" s="38">
        <v>8</v>
      </c>
      <c r="K13" s="158"/>
      <c r="L13" s="159"/>
      <c r="M13" s="160"/>
      <c r="N13" s="18"/>
      <c r="O13" s="32"/>
    </row>
    <row r="14" spans="2:16" ht="24.95" customHeight="1">
      <c r="B14" s="164" t="s">
        <v>83</v>
      </c>
      <c r="C14" s="165" t="s">
        <v>10</v>
      </c>
      <c r="D14" s="166" t="s">
        <v>10</v>
      </c>
      <c r="E14" s="38">
        <v>5</v>
      </c>
      <c r="F14" s="21"/>
      <c r="G14" s="167" t="s">
        <v>69</v>
      </c>
      <c r="H14" s="168"/>
      <c r="I14" s="169"/>
      <c r="J14" s="38">
        <v>18</v>
      </c>
      <c r="K14" s="158"/>
      <c r="L14" s="159"/>
      <c r="M14" s="160"/>
      <c r="N14" s="26"/>
      <c r="O14" s="32"/>
    </row>
    <row r="15" spans="2:16" ht="24.95" customHeight="1">
      <c r="B15" s="164" t="s">
        <v>67</v>
      </c>
      <c r="C15" s="165" t="s">
        <v>11</v>
      </c>
      <c r="D15" s="166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301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56" t="s">
        <v>12</v>
      </c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Normal="100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5" t="s">
        <v>62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</row>
    <row r="3" spans="1:14" ht="36.75" customHeight="1">
      <c r="A3" s="196" t="s">
        <v>306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286</v>
      </c>
      <c r="D6" s="83">
        <v>7.4</v>
      </c>
      <c r="E6" s="98">
        <v>8.82</v>
      </c>
      <c r="F6" s="86">
        <v>509426</v>
      </c>
      <c r="G6" s="42"/>
      <c r="H6" s="46" t="s">
        <v>150</v>
      </c>
      <c r="I6" s="83">
        <v>0.69</v>
      </c>
      <c r="J6" s="99">
        <v>-14.81</v>
      </c>
      <c r="K6" s="86">
        <v>531166</v>
      </c>
      <c r="L6" s="1"/>
      <c r="M6" s="1"/>
    </row>
    <row r="7" spans="1:14" s="49" customFormat="1" ht="17.100000000000001" customHeight="1">
      <c r="A7" s="42"/>
      <c r="B7" s="42"/>
      <c r="C7" s="46" t="s">
        <v>185</v>
      </c>
      <c r="D7" s="83">
        <v>2.85</v>
      </c>
      <c r="E7" s="98">
        <v>3.64</v>
      </c>
      <c r="F7" s="86">
        <v>1249</v>
      </c>
      <c r="G7" s="42"/>
      <c r="H7" s="46" t="s">
        <v>260</v>
      </c>
      <c r="I7" s="83">
        <v>0.23</v>
      </c>
      <c r="J7" s="99">
        <v>-14.81</v>
      </c>
      <c r="K7" s="86">
        <v>200262718</v>
      </c>
      <c r="L7" s="1"/>
    </row>
    <row r="8" spans="1:14" s="49" customFormat="1" ht="17.100000000000001" customHeight="1">
      <c r="A8" s="42"/>
      <c r="B8" s="42"/>
      <c r="C8" s="46" t="s">
        <v>115</v>
      </c>
      <c r="D8" s="83">
        <v>1.73</v>
      </c>
      <c r="E8" s="98">
        <v>3.59</v>
      </c>
      <c r="F8" s="86">
        <v>2121770</v>
      </c>
      <c r="G8" s="42"/>
      <c r="H8" s="46" t="s">
        <v>294</v>
      </c>
      <c r="I8" s="83">
        <v>20.399999999999999</v>
      </c>
      <c r="J8" s="99">
        <v>-3.77</v>
      </c>
      <c r="K8" s="86">
        <v>1899559</v>
      </c>
    </row>
    <row r="9" spans="1:14" s="49" customFormat="1" ht="17.100000000000001" customHeight="1">
      <c r="A9" s="42"/>
      <c r="B9" s="42"/>
      <c r="C9" s="46" t="s">
        <v>167</v>
      </c>
      <c r="D9" s="83">
        <v>3.24</v>
      </c>
      <c r="E9" s="98">
        <v>2.86</v>
      </c>
      <c r="F9" s="86">
        <v>7822860</v>
      </c>
      <c r="G9" s="42"/>
      <c r="H9" s="46" t="s">
        <v>158</v>
      </c>
      <c r="I9" s="83">
        <v>1.6</v>
      </c>
      <c r="J9" s="99">
        <v>-3.03</v>
      </c>
      <c r="K9" s="86">
        <v>61543</v>
      </c>
    </row>
    <row r="10" spans="1:14" s="49" customFormat="1" ht="17.100000000000001" customHeight="1">
      <c r="A10" s="42"/>
      <c r="B10" s="42"/>
      <c r="C10" s="46" t="s">
        <v>226</v>
      </c>
      <c r="D10" s="83">
        <v>4.5999999999999996</v>
      </c>
      <c r="E10" s="98">
        <v>2.2200000000000002</v>
      </c>
      <c r="F10" s="86">
        <v>381213</v>
      </c>
      <c r="G10" s="42"/>
      <c r="H10" s="46" t="s">
        <v>117</v>
      </c>
      <c r="I10" s="83">
        <v>2.21</v>
      </c>
      <c r="J10" s="99">
        <v>-2.64</v>
      </c>
      <c r="K10" s="86">
        <v>10928</v>
      </c>
    </row>
    <row r="11" spans="1:14" s="49" customFormat="1" ht="33" customHeight="1">
      <c r="A11" s="42"/>
      <c r="B11" s="42"/>
      <c r="C11" s="195" t="s">
        <v>63</v>
      </c>
      <c r="D11" s="195"/>
      <c r="E11" s="195"/>
      <c r="F11" s="195"/>
      <c r="G11" s="195"/>
      <c r="H11" s="195"/>
      <c r="I11" s="195"/>
      <c r="J11" s="195"/>
      <c r="K11" s="195"/>
    </row>
    <row r="12" spans="1:14" s="49" customFormat="1" ht="33" customHeight="1">
      <c r="A12" s="42"/>
      <c r="B12" s="42"/>
      <c r="C12" s="195"/>
      <c r="D12" s="195"/>
      <c r="E12" s="195"/>
      <c r="F12" s="195"/>
      <c r="G12" s="195"/>
      <c r="H12" s="195"/>
      <c r="I12" s="195"/>
      <c r="J12" s="195"/>
      <c r="K12" s="195"/>
    </row>
    <row r="13" spans="1:14" s="49" customFormat="1" ht="33" customHeight="1">
      <c r="A13" s="42"/>
      <c r="B13" s="42"/>
      <c r="C13" s="195"/>
      <c r="D13" s="195"/>
      <c r="E13" s="195"/>
      <c r="F13" s="195"/>
      <c r="G13" s="195"/>
      <c r="H13" s="195"/>
      <c r="I13" s="195"/>
      <c r="J13" s="195"/>
      <c r="K13" s="195"/>
    </row>
    <row r="14" spans="1:14" ht="29.25" customHeight="1">
      <c r="A14" s="42"/>
      <c r="B14" s="42"/>
      <c r="C14" s="194" t="s">
        <v>18</v>
      </c>
      <c r="D14" s="194"/>
      <c r="E14" s="194"/>
      <c r="F14" s="194"/>
      <c r="G14" s="49"/>
      <c r="H14" s="194" t="s">
        <v>7</v>
      </c>
      <c r="I14" s="194"/>
      <c r="J14" s="194"/>
      <c r="K14" s="194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260</v>
      </c>
      <c r="D16" s="83">
        <v>0.23</v>
      </c>
      <c r="E16" s="84">
        <v>-14.81</v>
      </c>
      <c r="F16" s="86">
        <v>200262718</v>
      </c>
      <c r="G16" s="1"/>
      <c r="H16" s="46" t="s">
        <v>85</v>
      </c>
      <c r="I16" s="83">
        <v>1.98</v>
      </c>
      <c r="J16" s="84">
        <v>1.54</v>
      </c>
      <c r="K16" s="86">
        <v>336089901.91000003</v>
      </c>
    </row>
    <row r="17" spans="1:11" ht="17.100000000000001" customHeight="1">
      <c r="A17" s="42"/>
      <c r="B17" s="42"/>
      <c r="C17" s="46" t="s">
        <v>85</v>
      </c>
      <c r="D17" s="83">
        <v>1.98</v>
      </c>
      <c r="E17" s="84">
        <v>1.54</v>
      </c>
      <c r="F17" s="86">
        <v>170950221</v>
      </c>
      <c r="G17" s="1"/>
      <c r="H17" s="46" t="s">
        <v>230</v>
      </c>
      <c r="I17" s="83">
        <v>3.03</v>
      </c>
      <c r="J17" s="84">
        <v>-1.94</v>
      </c>
      <c r="K17" s="86">
        <v>90221700.230000004</v>
      </c>
    </row>
    <row r="18" spans="1:11" ht="17.100000000000001" customHeight="1">
      <c r="A18" s="42"/>
      <c r="B18" s="42"/>
      <c r="C18" s="46" t="s">
        <v>200</v>
      </c>
      <c r="D18" s="83">
        <v>0.28000000000000003</v>
      </c>
      <c r="E18" s="84">
        <v>0</v>
      </c>
      <c r="F18" s="86">
        <v>97644582</v>
      </c>
      <c r="G18" s="1"/>
      <c r="H18" s="46" t="s">
        <v>260</v>
      </c>
      <c r="I18" s="83">
        <v>0.23</v>
      </c>
      <c r="J18" s="84">
        <v>-14.81</v>
      </c>
      <c r="K18" s="86">
        <v>46070889.18</v>
      </c>
    </row>
    <row r="19" spans="1:11" ht="17.100000000000001" customHeight="1">
      <c r="A19" s="42"/>
      <c r="B19" s="42"/>
      <c r="C19" s="46" t="s">
        <v>179</v>
      </c>
      <c r="D19" s="83">
        <v>0.12</v>
      </c>
      <c r="E19" s="84">
        <v>0</v>
      </c>
      <c r="F19" s="86">
        <v>40002000</v>
      </c>
      <c r="G19" s="1"/>
      <c r="H19" s="46" t="s">
        <v>294</v>
      </c>
      <c r="I19" s="83">
        <v>20.399999999999999</v>
      </c>
      <c r="J19" s="84">
        <v>-3.77</v>
      </c>
      <c r="K19" s="86">
        <v>39115752.659999996</v>
      </c>
    </row>
    <row r="20" spans="1:11" ht="16.5" customHeight="1">
      <c r="A20" s="42"/>
      <c r="B20" s="42"/>
      <c r="C20" s="46" t="s">
        <v>230</v>
      </c>
      <c r="D20" s="83">
        <v>3.03</v>
      </c>
      <c r="E20" s="84">
        <v>-1.94</v>
      </c>
      <c r="F20" s="86">
        <v>29584169</v>
      </c>
      <c r="G20" s="1"/>
      <c r="H20" s="46" t="s">
        <v>133</v>
      </c>
      <c r="I20" s="83">
        <v>14.75</v>
      </c>
      <c r="J20" s="84">
        <v>-0.27</v>
      </c>
      <c r="K20" s="86">
        <v>38946673.020000003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5"/>
  <sheetViews>
    <sheetView topLeftCell="A7" zoomScale="130" zoomScaleNormal="130" workbookViewId="0">
      <selection activeCell="B62" sqref="B62:N81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197" t="s">
        <v>311</v>
      </c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9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11" t="s">
        <v>29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3"/>
    </row>
    <row r="4" spans="1:14" ht="14.1" customHeight="1">
      <c r="A4" s="58"/>
      <c r="B4" s="46" t="s">
        <v>303</v>
      </c>
      <c r="C4" s="59" t="s">
        <v>302</v>
      </c>
      <c r="D4" s="63">
        <v>0.26</v>
      </c>
      <c r="E4" s="83">
        <v>0.26</v>
      </c>
      <c r="F4" s="83">
        <v>0.26</v>
      </c>
      <c r="G4" s="88">
        <v>0.26</v>
      </c>
      <c r="H4" s="88">
        <v>0.26</v>
      </c>
      <c r="I4" s="83">
        <v>0.26</v>
      </c>
      <c r="J4" s="83">
        <v>0.26</v>
      </c>
      <c r="K4" s="84">
        <v>0</v>
      </c>
      <c r="L4" s="85">
        <v>11</v>
      </c>
      <c r="M4" s="86">
        <v>5908749</v>
      </c>
      <c r="N4" s="86">
        <v>1536274.74</v>
      </c>
    </row>
    <row r="5" spans="1:14" ht="14.1" customHeight="1">
      <c r="A5" s="58"/>
      <c r="B5" s="46" t="s">
        <v>230</v>
      </c>
      <c r="C5" s="59" t="s">
        <v>231</v>
      </c>
      <c r="D5" s="63">
        <v>3.09</v>
      </c>
      <c r="E5" s="83">
        <v>3.09</v>
      </c>
      <c r="F5" s="83">
        <v>3</v>
      </c>
      <c r="G5" s="88">
        <v>3.05</v>
      </c>
      <c r="H5" s="88">
        <v>3.1</v>
      </c>
      <c r="I5" s="83">
        <v>3.03</v>
      </c>
      <c r="J5" s="83">
        <v>3.09</v>
      </c>
      <c r="K5" s="84">
        <v>-1.94</v>
      </c>
      <c r="L5" s="85">
        <v>115</v>
      </c>
      <c r="M5" s="86">
        <v>29584169</v>
      </c>
      <c r="N5" s="86">
        <v>90221700.230000004</v>
      </c>
    </row>
    <row r="6" spans="1:14" ht="14.1" customHeight="1">
      <c r="A6" s="58"/>
      <c r="B6" s="46" t="s">
        <v>139</v>
      </c>
      <c r="C6" s="59" t="s">
        <v>140</v>
      </c>
      <c r="D6" s="83">
        <v>0.65</v>
      </c>
      <c r="E6" s="97">
        <v>0.66</v>
      </c>
      <c r="F6" s="97">
        <v>0.65</v>
      </c>
      <c r="G6" s="97">
        <v>0.66</v>
      </c>
      <c r="H6" s="97">
        <v>0.66</v>
      </c>
      <c r="I6" s="97">
        <v>0.65</v>
      </c>
      <c r="J6" s="97">
        <v>0.66</v>
      </c>
      <c r="K6" s="100">
        <v>-1.52</v>
      </c>
      <c r="L6" s="101">
        <v>4</v>
      </c>
      <c r="M6" s="102">
        <v>5542120</v>
      </c>
      <c r="N6" s="102">
        <v>3632378</v>
      </c>
    </row>
    <row r="7" spans="1:14" ht="14.1" customHeight="1">
      <c r="A7" s="58"/>
      <c r="B7" s="46" t="s">
        <v>246</v>
      </c>
      <c r="C7" s="59" t="s">
        <v>245</v>
      </c>
      <c r="D7" s="83">
        <v>0.23</v>
      </c>
      <c r="E7" s="97">
        <v>0.23</v>
      </c>
      <c r="F7" s="97">
        <v>0.23</v>
      </c>
      <c r="G7" s="97">
        <v>0.23</v>
      </c>
      <c r="H7" s="97">
        <v>0.23</v>
      </c>
      <c r="I7" s="97">
        <v>0.23</v>
      </c>
      <c r="J7" s="97">
        <v>0.23</v>
      </c>
      <c r="K7" s="100">
        <v>0</v>
      </c>
      <c r="L7" s="101">
        <v>1</v>
      </c>
      <c r="M7" s="102">
        <v>10000</v>
      </c>
      <c r="N7" s="102">
        <v>2300</v>
      </c>
    </row>
    <row r="8" spans="1:14" ht="14.1" customHeight="1">
      <c r="A8" s="58"/>
      <c r="B8" s="46" t="s">
        <v>200</v>
      </c>
      <c r="C8" s="59" t="s">
        <v>201</v>
      </c>
      <c r="D8" s="63">
        <v>0.28000000000000003</v>
      </c>
      <c r="E8" s="83">
        <v>0.28000000000000003</v>
      </c>
      <c r="F8" s="83">
        <v>0.28000000000000003</v>
      </c>
      <c r="G8" s="88">
        <v>0.28000000000000003</v>
      </c>
      <c r="H8" s="88">
        <v>0.27</v>
      </c>
      <c r="I8" s="83">
        <v>0.28000000000000003</v>
      </c>
      <c r="J8" s="83">
        <v>0.28000000000000003</v>
      </c>
      <c r="K8" s="84">
        <v>0</v>
      </c>
      <c r="L8" s="85">
        <v>17</v>
      </c>
      <c r="M8" s="86">
        <v>97644582</v>
      </c>
      <c r="N8" s="86">
        <v>27340482.960000001</v>
      </c>
    </row>
    <row r="9" spans="1:14" ht="14.1" customHeight="1">
      <c r="A9" s="58"/>
      <c r="B9" s="46" t="s">
        <v>276</v>
      </c>
      <c r="C9" s="59" t="s">
        <v>275</v>
      </c>
      <c r="D9" s="63">
        <v>0.23</v>
      </c>
      <c r="E9" s="83">
        <v>0.23</v>
      </c>
      <c r="F9" s="83">
        <v>0.23</v>
      </c>
      <c r="G9" s="88">
        <v>0.23</v>
      </c>
      <c r="H9" s="88">
        <v>0.23</v>
      </c>
      <c r="I9" s="83">
        <v>0.23</v>
      </c>
      <c r="J9" s="83">
        <v>0.23</v>
      </c>
      <c r="K9" s="84">
        <v>0</v>
      </c>
      <c r="L9" s="85">
        <v>2</v>
      </c>
      <c r="M9" s="86">
        <v>10000000</v>
      </c>
      <c r="N9" s="86">
        <v>2300000</v>
      </c>
    </row>
    <row r="10" spans="1:14" ht="14.1" customHeight="1">
      <c r="A10" s="58"/>
      <c r="B10" s="46" t="s">
        <v>253</v>
      </c>
      <c r="C10" s="59" t="s">
        <v>254</v>
      </c>
      <c r="D10" s="63">
        <v>1.01</v>
      </c>
      <c r="E10" s="83">
        <v>1.02</v>
      </c>
      <c r="F10" s="83">
        <v>1.01</v>
      </c>
      <c r="G10" s="88">
        <v>1.01</v>
      </c>
      <c r="H10" s="88">
        <v>1.01</v>
      </c>
      <c r="I10" s="83">
        <v>1.02</v>
      </c>
      <c r="J10" s="83">
        <v>1.01</v>
      </c>
      <c r="K10" s="84">
        <v>0.99</v>
      </c>
      <c r="L10" s="85">
        <v>2</v>
      </c>
      <c r="M10" s="86">
        <v>1894000</v>
      </c>
      <c r="N10" s="86">
        <v>1916880</v>
      </c>
    </row>
    <row r="11" spans="1:14" ht="14.1" customHeight="1">
      <c r="A11" s="58"/>
      <c r="B11" s="46" t="s">
        <v>173</v>
      </c>
      <c r="C11" s="59" t="s">
        <v>174</v>
      </c>
      <c r="D11" s="63">
        <v>0.06</v>
      </c>
      <c r="E11" s="83">
        <v>0.06</v>
      </c>
      <c r="F11" s="83">
        <v>0.06</v>
      </c>
      <c r="G11" s="88">
        <v>0.06</v>
      </c>
      <c r="H11" s="88">
        <v>0.06</v>
      </c>
      <c r="I11" s="83">
        <v>0.06</v>
      </c>
      <c r="J11" s="83">
        <v>0.06</v>
      </c>
      <c r="K11" s="84">
        <v>0</v>
      </c>
      <c r="L11" s="85">
        <v>3</v>
      </c>
      <c r="M11" s="86">
        <v>15703866</v>
      </c>
      <c r="N11" s="86">
        <v>942231.96</v>
      </c>
    </row>
    <row r="12" spans="1:14" ht="14.1" customHeight="1">
      <c r="A12" s="58"/>
      <c r="B12" s="46" t="s">
        <v>158</v>
      </c>
      <c r="C12" s="59" t="s">
        <v>159</v>
      </c>
      <c r="D12" s="63">
        <v>1.6</v>
      </c>
      <c r="E12" s="83">
        <v>1.6</v>
      </c>
      <c r="F12" s="83">
        <v>1.6</v>
      </c>
      <c r="G12" s="88">
        <v>1.6</v>
      </c>
      <c r="H12" s="88">
        <v>1.65</v>
      </c>
      <c r="I12" s="83">
        <v>1.6</v>
      </c>
      <c r="J12" s="83">
        <v>1.65</v>
      </c>
      <c r="K12" s="84">
        <v>-3.03</v>
      </c>
      <c r="L12" s="85">
        <v>2</v>
      </c>
      <c r="M12" s="86">
        <v>61543</v>
      </c>
      <c r="N12" s="86">
        <v>98468.800000000003</v>
      </c>
    </row>
    <row r="13" spans="1:14" ht="14.1" customHeight="1">
      <c r="A13" s="58"/>
      <c r="B13" s="46" t="s">
        <v>85</v>
      </c>
      <c r="C13" s="59" t="s">
        <v>84</v>
      </c>
      <c r="D13" s="63">
        <v>1.97</v>
      </c>
      <c r="E13" s="83">
        <v>1.98</v>
      </c>
      <c r="F13" s="83">
        <v>1.95</v>
      </c>
      <c r="G13" s="88">
        <v>1.97</v>
      </c>
      <c r="H13" s="88">
        <v>1.95</v>
      </c>
      <c r="I13" s="83">
        <v>1.98</v>
      </c>
      <c r="J13" s="83">
        <v>1.95</v>
      </c>
      <c r="K13" s="84">
        <v>1.54</v>
      </c>
      <c r="L13" s="85">
        <v>200</v>
      </c>
      <c r="M13" s="86">
        <v>170950221</v>
      </c>
      <c r="N13" s="86">
        <v>336089901.91000003</v>
      </c>
    </row>
    <row r="14" spans="1:14" ht="14.1" customHeight="1">
      <c r="A14" s="58"/>
      <c r="B14" s="46" t="s">
        <v>262</v>
      </c>
      <c r="C14" s="59" t="s">
        <v>261</v>
      </c>
      <c r="D14" s="63">
        <v>4.5999999999999996</v>
      </c>
      <c r="E14" s="83">
        <v>4.6500000000000004</v>
      </c>
      <c r="F14" s="83">
        <v>4.57</v>
      </c>
      <c r="G14" s="88">
        <v>4.59</v>
      </c>
      <c r="H14" s="88">
        <v>4.5999999999999996</v>
      </c>
      <c r="I14" s="83">
        <v>4.57</v>
      </c>
      <c r="J14" s="83">
        <v>4.5999999999999996</v>
      </c>
      <c r="K14" s="84">
        <v>-0.65</v>
      </c>
      <c r="L14" s="85">
        <v>73</v>
      </c>
      <c r="M14" s="86">
        <v>5108136</v>
      </c>
      <c r="N14" s="86">
        <v>23447054.98</v>
      </c>
    </row>
    <row r="15" spans="1:14" ht="14.1" customHeight="1">
      <c r="A15" s="58"/>
      <c r="B15" s="206" t="s">
        <v>92</v>
      </c>
      <c r="C15" s="207"/>
      <c r="D15" s="214"/>
      <c r="E15" s="215"/>
      <c r="F15" s="215"/>
      <c r="G15" s="215"/>
      <c r="H15" s="215"/>
      <c r="I15" s="215"/>
      <c r="J15" s="215"/>
      <c r="K15" s="216"/>
      <c r="L15" s="60">
        <f>SUM(L4:L14)</f>
        <v>430</v>
      </c>
      <c r="M15" s="60">
        <f>SUM(M4:M14)</f>
        <v>342407386</v>
      </c>
      <c r="N15" s="61">
        <f>SUM(N4:N14)</f>
        <v>487527673.58000004</v>
      </c>
    </row>
    <row r="16" spans="1:14" ht="14.1" customHeight="1">
      <c r="A16" s="58"/>
      <c r="B16" s="208" t="s">
        <v>30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10"/>
    </row>
    <row r="17" spans="1:14" ht="14.1" customHeight="1">
      <c r="A17" s="58"/>
      <c r="B17" s="46" t="s">
        <v>133</v>
      </c>
      <c r="C17" s="59" t="s">
        <v>134</v>
      </c>
      <c r="D17" s="63">
        <v>14.78</v>
      </c>
      <c r="E17" s="83">
        <v>14.78</v>
      </c>
      <c r="F17" s="83">
        <v>14.75</v>
      </c>
      <c r="G17" s="88">
        <v>14.77</v>
      </c>
      <c r="H17" s="88">
        <v>14.8</v>
      </c>
      <c r="I17" s="83">
        <v>14.75</v>
      </c>
      <c r="J17" s="83">
        <v>14.79</v>
      </c>
      <c r="K17" s="84">
        <v>-0.27</v>
      </c>
      <c r="L17" s="85">
        <v>82</v>
      </c>
      <c r="M17" s="86">
        <v>2636909</v>
      </c>
      <c r="N17" s="86">
        <v>38946673.020000003</v>
      </c>
    </row>
    <row r="18" spans="1:14" ht="14.1" customHeight="1">
      <c r="A18" s="58"/>
      <c r="B18" s="46" t="s">
        <v>251</v>
      </c>
      <c r="C18" s="59" t="s">
        <v>252</v>
      </c>
      <c r="D18" s="63">
        <v>3.19</v>
      </c>
      <c r="E18" s="83">
        <v>3.19</v>
      </c>
      <c r="F18" s="83">
        <v>3.05</v>
      </c>
      <c r="G18" s="88">
        <v>3.1</v>
      </c>
      <c r="H18" s="88">
        <v>3.2</v>
      </c>
      <c r="I18" s="83">
        <v>3.15</v>
      </c>
      <c r="J18" s="83">
        <v>3.2</v>
      </c>
      <c r="K18" s="84">
        <v>-1.56</v>
      </c>
      <c r="L18" s="85">
        <v>29</v>
      </c>
      <c r="M18" s="86">
        <v>469742</v>
      </c>
      <c r="N18" s="86">
        <v>1455300.63</v>
      </c>
    </row>
    <row r="19" spans="1:14" ht="14.1" customHeight="1">
      <c r="A19" s="58"/>
      <c r="B19" s="206" t="s">
        <v>141</v>
      </c>
      <c r="C19" s="207"/>
      <c r="D19" s="214"/>
      <c r="E19" s="215"/>
      <c r="F19" s="215"/>
      <c r="G19" s="215"/>
      <c r="H19" s="215"/>
      <c r="I19" s="215"/>
      <c r="J19" s="215"/>
      <c r="K19" s="216"/>
      <c r="L19" s="62">
        <f>SUM(L17:L18)</f>
        <v>111</v>
      </c>
      <c r="M19" s="60">
        <f>SUM(M17:M18)</f>
        <v>3106651</v>
      </c>
      <c r="N19" s="48">
        <f>SUM(N17:N18)</f>
        <v>40401973.650000006</v>
      </c>
    </row>
    <row r="20" spans="1:14" ht="14.1" customHeight="1">
      <c r="A20" s="58"/>
      <c r="B20" s="200" t="s">
        <v>97</v>
      </c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2"/>
    </row>
    <row r="21" spans="1:14" ht="14.1" customHeight="1">
      <c r="A21" s="58"/>
      <c r="B21" s="46" t="s">
        <v>150</v>
      </c>
      <c r="C21" s="59" t="s">
        <v>149</v>
      </c>
      <c r="D21" s="83">
        <v>0.69</v>
      </c>
      <c r="E21" s="83">
        <v>0.69</v>
      </c>
      <c r="F21" s="83">
        <v>0.69</v>
      </c>
      <c r="G21" s="88">
        <v>0.69</v>
      </c>
      <c r="H21" s="88">
        <v>0.81</v>
      </c>
      <c r="I21" s="83">
        <v>0.69</v>
      </c>
      <c r="J21" s="83">
        <v>0.81</v>
      </c>
      <c r="K21" s="84">
        <v>-14.81</v>
      </c>
      <c r="L21" s="85">
        <v>1</v>
      </c>
      <c r="M21" s="86">
        <v>531166</v>
      </c>
      <c r="N21" s="86">
        <v>366504.54</v>
      </c>
    </row>
    <row r="22" spans="1:14" ht="14.1" customHeight="1">
      <c r="A22" s="58"/>
      <c r="B22" s="206" t="s">
        <v>312</v>
      </c>
      <c r="C22" s="207"/>
      <c r="D22" s="217"/>
      <c r="E22" s="218"/>
      <c r="F22" s="218"/>
      <c r="G22" s="218"/>
      <c r="H22" s="218"/>
      <c r="I22" s="218"/>
      <c r="J22" s="218"/>
      <c r="K22" s="219"/>
      <c r="L22" s="65">
        <f>SUM(L21)</f>
        <v>1</v>
      </c>
      <c r="M22" s="65">
        <f>SUM(M21)</f>
        <v>531166</v>
      </c>
      <c r="N22" s="65">
        <f>SUM(N21)</f>
        <v>366504.54</v>
      </c>
    </row>
    <row r="23" spans="1:14" ht="14.1" customHeight="1">
      <c r="A23" s="58"/>
      <c r="B23" s="200" t="s">
        <v>86</v>
      </c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2"/>
    </row>
    <row r="24" spans="1:14" ht="14.1" customHeight="1">
      <c r="A24" s="58"/>
      <c r="B24" s="46" t="s">
        <v>243</v>
      </c>
      <c r="C24" s="59" t="s">
        <v>244</v>
      </c>
      <c r="D24" s="63">
        <v>22</v>
      </c>
      <c r="E24" s="83">
        <v>22</v>
      </c>
      <c r="F24" s="83">
        <v>21.6</v>
      </c>
      <c r="G24" s="88">
        <v>21.73</v>
      </c>
      <c r="H24" s="88">
        <v>22.12</v>
      </c>
      <c r="I24" s="83">
        <v>21.6</v>
      </c>
      <c r="J24" s="83">
        <v>21.8</v>
      </c>
      <c r="K24" s="84">
        <v>-0.92</v>
      </c>
      <c r="L24" s="85">
        <v>13</v>
      </c>
      <c r="M24" s="86">
        <v>244995</v>
      </c>
      <c r="N24" s="86">
        <v>5322656.3899999997</v>
      </c>
    </row>
    <row r="25" spans="1:14" ht="14.1" customHeight="1">
      <c r="A25" s="58"/>
      <c r="B25" s="46" t="s">
        <v>99</v>
      </c>
      <c r="C25" s="59" t="s">
        <v>98</v>
      </c>
      <c r="D25" s="63">
        <v>7.39</v>
      </c>
      <c r="E25" s="96">
        <v>7.39</v>
      </c>
      <c r="F25" s="96">
        <v>7.39</v>
      </c>
      <c r="G25" s="96">
        <v>7.39</v>
      </c>
      <c r="H25" s="96">
        <v>7.39</v>
      </c>
      <c r="I25" s="96">
        <v>7.39</v>
      </c>
      <c r="J25" s="96">
        <v>7.39</v>
      </c>
      <c r="K25" s="121"/>
      <c r="L25" s="101">
        <v>1</v>
      </c>
      <c r="M25" s="65">
        <v>1345</v>
      </c>
      <c r="N25" s="65">
        <v>9939.5499999999993</v>
      </c>
    </row>
    <row r="26" spans="1:14" ht="14.1" customHeight="1">
      <c r="A26" s="58"/>
      <c r="B26" s="46" t="s">
        <v>167</v>
      </c>
      <c r="C26" s="59" t="s">
        <v>168</v>
      </c>
      <c r="D26" s="63">
        <v>3.15</v>
      </c>
      <c r="E26" s="96">
        <v>3.3</v>
      </c>
      <c r="F26" s="96">
        <v>3.15</v>
      </c>
      <c r="G26" s="96">
        <v>3.21</v>
      </c>
      <c r="H26" s="96">
        <v>3.15</v>
      </c>
      <c r="I26" s="96">
        <v>3.24</v>
      </c>
      <c r="J26" s="96">
        <v>3.15</v>
      </c>
      <c r="K26" s="121">
        <v>2.86</v>
      </c>
      <c r="L26" s="122">
        <v>43</v>
      </c>
      <c r="M26" s="65">
        <v>7822860</v>
      </c>
      <c r="N26" s="65">
        <v>25085037.109999999</v>
      </c>
    </row>
    <row r="27" spans="1:14" ht="14.1" customHeight="1">
      <c r="A27" s="58"/>
      <c r="B27" s="206" t="s">
        <v>93</v>
      </c>
      <c r="C27" s="207"/>
      <c r="D27" s="217"/>
      <c r="E27" s="218"/>
      <c r="F27" s="218"/>
      <c r="G27" s="218"/>
      <c r="H27" s="218"/>
      <c r="I27" s="218"/>
      <c r="J27" s="218"/>
      <c r="K27" s="219"/>
      <c r="L27" s="65">
        <f>SUM(L24:L26)</f>
        <v>57</v>
      </c>
      <c r="M27" s="65">
        <f>SUM(M24:M26)</f>
        <v>8069200</v>
      </c>
      <c r="N27" s="65">
        <f>SUM(N24:N26)</f>
        <v>30417633.049999997</v>
      </c>
    </row>
    <row r="28" spans="1:14" ht="14.1" customHeight="1">
      <c r="A28" s="58"/>
      <c r="B28" s="200" t="s">
        <v>87</v>
      </c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2"/>
    </row>
    <row r="29" spans="1:14" ht="14.1" customHeight="1">
      <c r="A29" s="58"/>
      <c r="B29" s="46" t="s">
        <v>146</v>
      </c>
      <c r="C29" s="59" t="s">
        <v>147</v>
      </c>
      <c r="D29" s="63">
        <v>5.82</v>
      </c>
      <c r="E29" s="63">
        <v>5.84</v>
      </c>
      <c r="F29" s="63">
        <v>5.82</v>
      </c>
      <c r="G29" s="88">
        <v>5.83</v>
      </c>
      <c r="H29" s="88">
        <v>5.8</v>
      </c>
      <c r="I29" s="83">
        <v>5.84</v>
      </c>
      <c r="J29" s="83">
        <v>5.82</v>
      </c>
      <c r="K29" s="84">
        <v>0.34</v>
      </c>
      <c r="L29" s="85">
        <v>35</v>
      </c>
      <c r="M29" s="86">
        <v>5491189</v>
      </c>
      <c r="N29" s="86">
        <v>32038046.219999999</v>
      </c>
    </row>
    <row r="30" spans="1:14" ht="14.1" customHeight="1">
      <c r="A30" s="58"/>
      <c r="B30" s="46" t="s">
        <v>185</v>
      </c>
      <c r="C30" s="59" t="s">
        <v>186</v>
      </c>
      <c r="D30" s="63">
        <v>2.85</v>
      </c>
      <c r="E30" s="63">
        <v>2.85</v>
      </c>
      <c r="F30" s="63">
        <v>2.85</v>
      </c>
      <c r="G30" s="88">
        <v>2.85</v>
      </c>
      <c r="H30" s="88">
        <v>2.75</v>
      </c>
      <c r="I30" s="83">
        <v>2.85</v>
      </c>
      <c r="J30" s="83">
        <v>2.75</v>
      </c>
      <c r="K30" s="84">
        <v>3.64</v>
      </c>
      <c r="L30" s="85">
        <v>2</v>
      </c>
      <c r="M30" s="86">
        <v>1249</v>
      </c>
      <c r="N30" s="86">
        <v>3559.65</v>
      </c>
    </row>
    <row r="31" spans="1:14" ht="14.1" customHeight="1">
      <c r="A31" s="58"/>
      <c r="B31" s="46" t="s">
        <v>100</v>
      </c>
      <c r="C31" s="59" t="s">
        <v>101</v>
      </c>
      <c r="D31" s="63">
        <v>5.5</v>
      </c>
      <c r="E31" s="96">
        <v>5.5</v>
      </c>
      <c r="F31" s="96">
        <v>5.5</v>
      </c>
      <c r="G31" s="96">
        <v>5.5</v>
      </c>
      <c r="H31" s="63">
        <v>5.52</v>
      </c>
      <c r="I31" s="96">
        <v>5.5</v>
      </c>
      <c r="J31" s="96">
        <v>5.52</v>
      </c>
      <c r="K31" s="121">
        <v>-0.36</v>
      </c>
      <c r="L31" s="101">
        <v>3</v>
      </c>
      <c r="M31" s="65">
        <v>3830</v>
      </c>
      <c r="N31" s="65">
        <v>21065</v>
      </c>
    </row>
    <row r="32" spans="1:14" ht="14.1" customHeight="1">
      <c r="A32" s="58"/>
      <c r="B32" s="46" t="s">
        <v>175</v>
      </c>
      <c r="C32" s="59" t="s">
        <v>176</v>
      </c>
      <c r="D32" s="63">
        <v>17.25</v>
      </c>
      <c r="E32" s="63">
        <v>17.25</v>
      </c>
      <c r="F32" s="63">
        <v>17.25</v>
      </c>
      <c r="G32" s="88">
        <v>17.25</v>
      </c>
      <c r="H32" s="88">
        <v>17.25</v>
      </c>
      <c r="I32" s="83">
        <v>17.25</v>
      </c>
      <c r="J32" s="83">
        <v>17.25</v>
      </c>
      <c r="K32" s="84">
        <v>0</v>
      </c>
      <c r="L32" s="85">
        <v>2</v>
      </c>
      <c r="M32" s="86">
        <v>1037</v>
      </c>
      <c r="N32" s="86">
        <v>17888.25</v>
      </c>
    </row>
    <row r="33" spans="1:14" ht="14.1" customHeight="1">
      <c r="A33" s="58"/>
      <c r="B33" s="46" t="s">
        <v>206</v>
      </c>
      <c r="C33" s="59" t="s">
        <v>207</v>
      </c>
      <c r="D33" s="63">
        <v>1.3</v>
      </c>
      <c r="E33" s="63">
        <v>1.3</v>
      </c>
      <c r="F33" s="63">
        <v>1.3</v>
      </c>
      <c r="G33" s="88">
        <v>1.3</v>
      </c>
      <c r="H33" s="88">
        <v>1.3</v>
      </c>
      <c r="I33" s="83">
        <v>1.3</v>
      </c>
      <c r="J33" s="83">
        <v>1.3</v>
      </c>
      <c r="K33" s="84">
        <v>0</v>
      </c>
      <c r="L33" s="85">
        <v>2</v>
      </c>
      <c r="M33" s="86">
        <v>5052</v>
      </c>
      <c r="N33" s="86">
        <v>6567.6</v>
      </c>
    </row>
    <row r="34" spans="1:14" ht="14.1" customHeight="1">
      <c r="A34" s="58"/>
      <c r="B34" s="46" t="s">
        <v>212</v>
      </c>
      <c r="C34" s="59" t="s">
        <v>213</v>
      </c>
      <c r="D34" s="63">
        <v>2.4</v>
      </c>
      <c r="E34" s="96">
        <v>2.4</v>
      </c>
      <c r="F34" s="96">
        <v>2.4</v>
      </c>
      <c r="G34" s="96">
        <v>2.4</v>
      </c>
      <c r="H34" s="63">
        <v>2.4</v>
      </c>
      <c r="I34" s="96">
        <v>2.4</v>
      </c>
      <c r="J34" s="96">
        <v>2.4</v>
      </c>
      <c r="K34" s="121">
        <v>0</v>
      </c>
      <c r="L34" s="101">
        <v>1</v>
      </c>
      <c r="M34" s="65">
        <v>6566</v>
      </c>
      <c r="N34" s="65">
        <v>15758.4</v>
      </c>
    </row>
    <row r="35" spans="1:14" ht="14.1" customHeight="1">
      <c r="A35" s="58"/>
      <c r="B35" s="46" t="s">
        <v>290</v>
      </c>
      <c r="C35" s="59" t="s">
        <v>291</v>
      </c>
      <c r="D35" s="63">
        <v>2.14</v>
      </c>
      <c r="E35" s="63">
        <v>2.14</v>
      </c>
      <c r="F35" s="63">
        <v>2.14</v>
      </c>
      <c r="G35" s="88">
        <v>2.14</v>
      </c>
      <c r="H35" s="88">
        <v>2.14</v>
      </c>
      <c r="I35" s="83">
        <v>2.14</v>
      </c>
      <c r="J35" s="83">
        <v>2.14</v>
      </c>
      <c r="K35" s="84">
        <v>0</v>
      </c>
      <c r="L35" s="85">
        <v>9</v>
      </c>
      <c r="M35" s="86">
        <v>505761</v>
      </c>
      <c r="N35" s="86">
        <v>1082328.54</v>
      </c>
    </row>
    <row r="36" spans="1:14" ht="14.1" customHeight="1">
      <c r="A36" s="58"/>
      <c r="B36" s="46" t="s">
        <v>204</v>
      </c>
      <c r="C36" s="59" t="s">
        <v>205</v>
      </c>
      <c r="D36" s="63">
        <v>5.35</v>
      </c>
      <c r="E36" s="63">
        <v>5.35</v>
      </c>
      <c r="F36" s="63">
        <v>5.32</v>
      </c>
      <c r="G36" s="88">
        <v>5.32</v>
      </c>
      <c r="H36" s="88">
        <v>5.35</v>
      </c>
      <c r="I36" s="83">
        <v>5.32</v>
      </c>
      <c r="J36" s="83">
        <v>5.35</v>
      </c>
      <c r="K36" s="84">
        <v>-0.56000000000000005</v>
      </c>
      <c r="L36" s="85">
        <v>11</v>
      </c>
      <c r="M36" s="86">
        <v>128796</v>
      </c>
      <c r="N36" s="86">
        <v>685258.44</v>
      </c>
    </row>
    <row r="37" spans="1:14" ht="14.1" customHeight="1">
      <c r="A37" s="58"/>
      <c r="B37" s="46" t="s">
        <v>190</v>
      </c>
      <c r="C37" s="59" t="s">
        <v>153</v>
      </c>
      <c r="D37" s="63">
        <v>2.2999999999999998</v>
      </c>
      <c r="E37" s="63">
        <v>2.2999999999999998</v>
      </c>
      <c r="F37" s="63">
        <v>2.29</v>
      </c>
      <c r="G37" s="88">
        <v>2.29</v>
      </c>
      <c r="H37" s="88">
        <v>2.2999999999999998</v>
      </c>
      <c r="I37" s="83">
        <v>2.29</v>
      </c>
      <c r="J37" s="83">
        <v>2.2999999999999998</v>
      </c>
      <c r="K37" s="84">
        <v>-0.43</v>
      </c>
      <c r="L37" s="85">
        <v>5</v>
      </c>
      <c r="M37" s="86">
        <v>186000</v>
      </c>
      <c r="N37" s="86">
        <v>426790</v>
      </c>
    </row>
    <row r="38" spans="1:14" ht="14.1" customHeight="1">
      <c r="A38" s="58"/>
      <c r="B38" s="206" t="s">
        <v>94</v>
      </c>
      <c r="C38" s="207"/>
      <c r="D38" s="217"/>
      <c r="E38" s="218"/>
      <c r="F38" s="218"/>
      <c r="G38" s="218"/>
      <c r="H38" s="218"/>
      <c r="I38" s="218"/>
      <c r="J38" s="218"/>
      <c r="K38" s="219"/>
      <c r="L38" s="65">
        <f>SUM(L29:L37)</f>
        <v>70</v>
      </c>
      <c r="M38" s="65">
        <f>SUM(M29:M37)</f>
        <v>6329480</v>
      </c>
      <c r="N38" s="65">
        <f>SUM(N29:N37)</f>
        <v>34297262.099999994</v>
      </c>
    </row>
    <row r="39" spans="1:14" ht="14.1" customHeight="1">
      <c r="A39" s="58"/>
      <c r="B39" s="200" t="s">
        <v>31</v>
      </c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2"/>
    </row>
    <row r="40" spans="1:14" ht="14.1" customHeight="1">
      <c r="A40" s="58"/>
      <c r="B40" s="46" t="s">
        <v>277</v>
      </c>
      <c r="C40" s="59" t="s">
        <v>278</v>
      </c>
      <c r="D40" s="83">
        <v>105</v>
      </c>
      <c r="E40" s="96">
        <v>105</v>
      </c>
      <c r="F40" s="96">
        <v>105</v>
      </c>
      <c r="G40" s="96">
        <v>105</v>
      </c>
      <c r="H40" s="96">
        <v>105</v>
      </c>
      <c r="I40" s="96">
        <v>105</v>
      </c>
      <c r="J40" s="96">
        <v>105</v>
      </c>
      <c r="K40" s="121">
        <v>0</v>
      </c>
      <c r="L40" s="101">
        <v>1</v>
      </c>
      <c r="M40" s="65">
        <v>236</v>
      </c>
      <c r="N40" s="65">
        <v>24780</v>
      </c>
    </row>
    <row r="41" spans="1:14" ht="14.1" customHeight="1">
      <c r="A41" s="58"/>
      <c r="B41" s="46" t="s">
        <v>122</v>
      </c>
      <c r="C41" s="59" t="s">
        <v>121</v>
      </c>
      <c r="D41" s="83">
        <v>9.15</v>
      </c>
      <c r="E41" s="96">
        <v>9.15</v>
      </c>
      <c r="F41" s="96">
        <v>9.1300000000000008</v>
      </c>
      <c r="G41" s="96">
        <v>9.15</v>
      </c>
      <c r="H41" s="96">
        <v>9.26</v>
      </c>
      <c r="I41" s="96">
        <v>9.1300000000000008</v>
      </c>
      <c r="J41" s="96">
        <v>9.15</v>
      </c>
      <c r="K41" s="121">
        <v>-0.22</v>
      </c>
      <c r="L41" s="122">
        <v>11</v>
      </c>
      <c r="M41" s="65">
        <v>205294</v>
      </c>
      <c r="N41" s="65">
        <v>1878437.94</v>
      </c>
    </row>
    <row r="42" spans="1:14" ht="14.1" customHeight="1">
      <c r="A42" s="58"/>
      <c r="B42" s="206" t="s">
        <v>95</v>
      </c>
      <c r="C42" s="207"/>
      <c r="D42" s="203"/>
      <c r="E42" s="204"/>
      <c r="F42" s="204"/>
      <c r="G42" s="204"/>
      <c r="H42" s="204"/>
      <c r="I42" s="204"/>
      <c r="J42" s="204"/>
      <c r="K42" s="205"/>
      <c r="L42" s="64">
        <f>SUM(L40:L41)</f>
        <v>12</v>
      </c>
      <c r="M42" s="61">
        <f>SUM(M40:M41)</f>
        <v>205530</v>
      </c>
      <c r="N42" s="61">
        <f>SUM(N40:N41)</f>
        <v>1903217.94</v>
      </c>
    </row>
    <row r="43" spans="1:14" ht="14.1" customHeight="1">
      <c r="A43" s="58"/>
      <c r="B43" s="208" t="s">
        <v>88</v>
      </c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10"/>
    </row>
    <row r="44" spans="1:14" ht="14.1" customHeight="1">
      <c r="A44" s="58"/>
      <c r="B44" s="46" t="s">
        <v>220</v>
      </c>
      <c r="C44" s="59" t="s">
        <v>221</v>
      </c>
      <c r="D44" s="63">
        <v>3.07</v>
      </c>
      <c r="E44" s="83">
        <v>3.07</v>
      </c>
      <c r="F44" s="83">
        <v>3.07</v>
      </c>
      <c r="G44" s="88">
        <v>3.07</v>
      </c>
      <c r="H44" s="88">
        <v>3.07</v>
      </c>
      <c r="I44" s="83">
        <v>3.07</v>
      </c>
      <c r="J44" s="83">
        <v>3.07</v>
      </c>
      <c r="K44" s="84">
        <v>0</v>
      </c>
      <c r="L44" s="85">
        <v>2</v>
      </c>
      <c r="M44" s="86">
        <v>1000323</v>
      </c>
      <c r="N44" s="86">
        <v>3070991.61</v>
      </c>
    </row>
    <row r="45" spans="1:14" ht="14.1" customHeight="1">
      <c r="A45" s="58"/>
      <c r="B45" s="46" t="s">
        <v>286</v>
      </c>
      <c r="C45" s="59" t="s">
        <v>287</v>
      </c>
      <c r="D45" s="63">
        <v>6.8</v>
      </c>
      <c r="E45" s="83">
        <v>7.69</v>
      </c>
      <c r="F45" s="83">
        <v>6.8</v>
      </c>
      <c r="G45" s="88">
        <v>7.07</v>
      </c>
      <c r="H45" s="88">
        <v>6.81</v>
      </c>
      <c r="I45" s="83">
        <v>7.4</v>
      </c>
      <c r="J45" s="83">
        <v>6.8</v>
      </c>
      <c r="K45" s="84">
        <v>8.82</v>
      </c>
      <c r="L45" s="85">
        <v>18</v>
      </c>
      <c r="M45" s="86">
        <v>509426</v>
      </c>
      <c r="N45" s="86">
        <v>3604182.58</v>
      </c>
    </row>
    <row r="46" spans="1:14" ht="14.1" customHeight="1">
      <c r="A46" s="58"/>
      <c r="B46" s="46" t="s">
        <v>226</v>
      </c>
      <c r="C46" s="59" t="s">
        <v>227</v>
      </c>
      <c r="D46" s="63">
        <v>4.5</v>
      </c>
      <c r="E46" s="83">
        <v>4.5999999999999996</v>
      </c>
      <c r="F46" s="83">
        <v>4.5</v>
      </c>
      <c r="G46" s="88">
        <v>4.51</v>
      </c>
      <c r="H46" s="88">
        <v>4.5</v>
      </c>
      <c r="I46" s="83">
        <v>4.5999999999999996</v>
      </c>
      <c r="J46" s="83">
        <v>4.5</v>
      </c>
      <c r="K46" s="84">
        <v>2.2200000000000002</v>
      </c>
      <c r="L46" s="85">
        <v>5</v>
      </c>
      <c r="M46" s="86">
        <v>381213</v>
      </c>
      <c r="N46" s="86">
        <v>1718579.8</v>
      </c>
    </row>
    <row r="47" spans="1:14" ht="14.1" customHeight="1">
      <c r="A47" s="58"/>
      <c r="B47" s="206" t="s">
        <v>234</v>
      </c>
      <c r="C47" s="207"/>
      <c r="D47" s="203"/>
      <c r="E47" s="204"/>
      <c r="F47" s="204"/>
      <c r="G47" s="204"/>
      <c r="H47" s="204"/>
      <c r="I47" s="204"/>
      <c r="J47" s="204"/>
      <c r="K47" s="205"/>
      <c r="L47" s="64">
        <f>SUM(L44:L46)</f>
        <v>25</v>
      </c>
      <c r="M47" s="61">
        <f>SUM(M44:M46)</f>
        <v>1890962</v>
      </c>
      <c r="N47" s="61">
        <f>SUM(N44:N46)</f>
        <v>8393753.9900000002</v>
      </c>
    </row>
    <row r="48" spans="1:14" s="52" customFormat="1" ht="14.1" customHeight="1">
      <c r="B48" s="66" t="s">
        <v>32</v>
      </c>
      <c r="C48" s="220"/>
      <c r="D48" s="221"/>
      <c r="E48" s="221"/>
      <c r="F48" s="221"/>
      <c r="G48" s="221"/>
      <c r="H48" s="221"/>
      <c r="I48" s="221"/>
      <c r="J48" s="221"/>
      <c r="K48" s="222"/>
      <c r="L48" s="67">
        <f>L47+L42+L38+L27+L19+L15+L22</f>
        <v>706</v>
      </c>
      <c r="M48" s="67">
        <f t="shared" ref="M48:N48" si="0">M47+M42+M38+M27+M19+M15+M22</f>
        <v>362540375</v>
      </c>
      <c r="N48" s="67">
        <f t="shared" si="0"/>
        <v>603308018.85000002</v>
      </c>
    </row>
    <row r="49" spans="1:14" s="52" customFormat="1" ht="30" customHeight="1">
      <c r="A49" s="51"/>
      <c r="B49" s="197" t="s">
        <v>309</v>
      </c>
      <c r="C49" s="198"/>
      <c r="D49" s="198"/>
      <c r="E49" s="198"/>
      <c r="F49" s="198"/>
      <c r="G49" s="198"/>
      <c r="H49" s="198"/>
      <c r="I49" s="198"/>
      <c r="J49" s="198"/>
      <c r="K49" s="198"/>
      <c r="L49" s="198"/>
      <c r="M49" s="198"/>
      <c r="N49" s="199"/>
    </row>
    <row r="50" spans="1:14" s="52" customFormat="1" ht="41.25" customHeight="1">
      <c r="B50" s="53" t="s">
        <v>15</v>
      </c>
      <c r="C50" s="54" t="s">
        <v>20</v>
      </c>
      <c r="D50" s="54" t="s">
        <v>21</v>
      </c>
      <c r="E50" s="54" t="s">
        <v>22</v>
      </c>
      <c r="F50" s="54" t="s">
        <v>23</v>
      </c>
      <c r="G50" s="54" t="s">
        <v>24</v>
      </c>
      <c r="H50" s="54" t="s">
        <v>25</v>
      </c>
      <c r="I50" s="54" t="s">
        <v>19</v>
      </c>
      <c r="J50" s="54" t="s">
        <v>26</v>
      </c>
      <c r="K50" s="55" t="s">
        <v>27</v>
      </c>
      <c r="L50" s="56" t="s">
        <v>28</v>
      </c>
      <c r="M50" s="56" t="s">
        <v>18</v>
      </c>
      <c r="N50" s="57" t="s">
        <v>7</v>
      </c>
    </row>
    <row r="51" spans="1:14" ht="15.95" customHeight="1">
      <c r="A51" s="58"/>
      <c r="B51" s="211" t="s">
        <v>29</v>
      </c>
      <c r="C51" s="212"/>
      <c r="D51" s="212"/>
      <c r="E51" s="212"/>
      <c r="F51" s="212"/>
      <c r="G51" s="212"/>
      <c r="H51" s="212"/>
      <c r="I51" s="212"/>
      <c r="J51" s="212"/>
      <c r="K51" s="212"/>
      <c r="L51" s="212"/>
      <c r="M51" s="212"/>
      <c r="N51" s="213"/>
    </row>
    <row r="52" spans="1:14" ht="15.95" customHeight="1">
      <c r="A52" s="58"/>
      <c r="B52" s="46" t="s">
        <v>260</v>
      </c>
      <c r="C52" s="59" t="s">
        <v>259</v>
      </c>
      <c r="D52" s="88">
        <v>0.28000000000000003</v>
      </c>
      <c r="E52" s="96">
        <v>0.28000000000000003</v>
      </c>
      <c r="F52" s="96">
        <v>0.23</v>
      </c>
      <c r="G52" s="96">
        <v>0.23</v>
      </c>
      <c r="H52" s="96">
        <v>0.27</v>
      </c>
      <c r="I52" s="96">
        <v>0.23</v>
      </c>
      <c r="J52" s="96">
        <v>0.27</v>
      </c>
      <c r="K52" s="121">
        <v>-14.81</v>
      </c>
      <c r="L52" s="122">
        <v>5</v>
      </c>
      <c r="M52" s="65">
        <v>200262718</v>
      </c>
      <c r="N52" s="65">
        <v>46070889.18</v>
      </c>
    </row>
    <row r="53" spans="1:14" ht="15.95" customHeight="1">
      <c r="A53" s="58"/>
      <c r="B53" s="46" t="s">
        <v>222</v>
      </c>
      <c r="C53" s="59" t="s">
        <v>223</v>
      </c>
      <c r="D53" s="88">
        <v>0.59</v>
      </c>
      <c r="E53" s="96">
        <v>0.59</v>
      </c>
      <c r="F53" s="96">
        <v>0.59</v>
      </c>
      <c r="G53" s="96">
        <v>0.59</v>
      </c>
      <c r="H53" s="96">
        <v>0.6</v>
      </c>
      <c r="I53" s="96">
        <v>0.59</v>
      </c>
      <c r="J53" s="96">
        <v>0.6</v>
      </c>
      <c r="K53" s="121">
        <v>-1.67</v>
      </c>
      <c r="L53" s="122">
        <v>4</v>
      </c>
      <c r="M53" s="65">
        <v>557427</v>
      </c>
      <c r="N53" s="65">
        <v>328881.93</v>
      </c>
    </row>
    <row r="54" spans="1:14" ht="15.95" customHeight="1">
      <c r="A54" s="58"/>
      <c r="B54" s="46" t="s">
        <v>192</v>
      </c>
      <c r="C54" s="59" t="s">
        <v>191</v>
      </c>
      <c r="D54" s="88">
        <v>0.33</v>
      </c>
      <c r="E54" s="96">
        <v>0.33</v>
      </c>
      <c r="F54" s="96">
        <v>0.33</v>
      </c>
      <c r="G54" s="96">
        <v>0.33</v>
      </c>
      <c r="H54" s="96">
        <v>0.33</v>
      </c>
      <c r="I54" s="96">
        <v>0.33</v>
      </c>
      <c r="J54" s="96">
        <v>0.33</v>
      </c>
      <c r="K54" s="121">
        <v>0</v>
      </c>
      <c r="L54" s="122">
        <v>1</v>
      </c>
      <c r="M54" s="65">
        <v>142</v>
      </c>
      <c r="N54" s="65">
        <v>46.86</v>
      </c>
    </row>
    <row r="55" spans="1:14" s="52" customFormat="1" ht="15.95" customHeight="1">
      <c r="B55" s="225" t="s">
        <v>92</v>
      </c>
      <c r="C55" s="226"/>
      <c r="D55" s="223"/>
      <c r="E55" s="224"/>
      <c r="F55" s="224"/>
      <c r="G55" s="224"/>
      <c r="H55" s="224"/>
      <c r="I55" s="224"/>
      <c r="J55" s="224"/>
      <c r="K55" s="205"/>
      <c r="L55" s="60">
        <f>SUM(L52:L54)</f>
        <v>10</v>
      </c>
      <c r="M55" s="60">
        <f>SUM(M52:M54)</f>
        <v>200820287</v>
      </c>
      <c r="N55" s="61">
        <f>SUM(N52:N54)</f>
        <v>46399817.969999999</v>
      </c>
    </row>
    <row r="56" spans="1:14" s="52" customFormat="1" ht="15.95" customHeight="1">
      <c r="B56" s="200" t="s">
        <v>87</v>
      </c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2"/>
    </row>
    <row r="57" spans="1:14" s="52" customFormat="1" ht="15.95" customHeight="1">
      <c r="B57" s="46" t="s">
        <v>35</v>
      </c>
      <c r="C57" s="59" t="s">
        <v>36</v>
      </c>
      <c r="D57" s="88">
        <v>2.9</v>
      </c>
      <c r="E57" s="88">
        <v>2.9</v>
      </c>
      <c r="F57" s="88">
        <v>2.9</v>
      </c>
      <c r="G57" s="88">
        <v>2.9</v>
      </c>
      <c r="H57" s="88">
        <v>2.9</v>
      </c>
      <c r="I57" s="88">
        <v>2.9</v>
      </c>
      <c r="J57" s="88">
        <v>2.9</v>
      </c>
      <c r="K57" s="93">
        <v>0</v>
      </c>
      <c r="L57" s="94">
        <v>2</v>
      </c>
      <c r="M57" s="95">
        <v>750000</v>
      </c>
      <c r="N57" s="95">
        <v>2175000</v>
      </c>
    </row>
    <row r="58" spans="1:14" ht="15.95" customHeight="1">
      <c r="A58" s="58"/>
      <c r="B58" s="206" t="s">
        <v>94</v>
      </c>
      <c r="C58" s="207"/>
      <c r="D58" s="217"/>
      <c r="E58" s="218"/>
      <c r="F58" s="218"/>
      <c r="G58" s="218"/>
      <c r="H58" s="218"/>
      <c r="I58" s="218"/>
      <c r="J58" s="218"/>
      <c r="K58" s="219"/>
      <c r="L58" s="65">
        <f>SUM(L56:L57)</f>
        <v>2</v>
      </c>
      <c r="M58" s="65">
        <f>SUM(M56:M57)</f>
        <v>750000</v>
      </c>
      <c r="N58" s="65">
        <f>SUM(N56:N57)</f>
        <v>2175000</v>
      </c>
    </row>
    <row r="59" spans="1:14" s="52" customFormat="1" ht="15.95" customHeight="1">
      <c r="B59" s="66" t="s">
        <v>148</v>
      </c>
      <c r="C59" s="220"/>
      <c r="D59" s="221"/>
      <c r="E59" s="221"/>
      <c r="F59" s="221"/>
      <c r="G59" s="221"/>
      <c r="H59" s="221"/>
      <c r="I59" s="221"/>
      <c r="J59" s="221"/>
      <c r="K59" s="222"/>
      <c r="L59" s="67">
        <f>L55+L58</f>
        <v>12</v>
      </c>
      <c r="M59" s="67">
        <f t="shared" ref="M59:N59" si="1">M55+M58</f>
        <v>201570287</v>
      </c>
      <c r="N59" s="67">
        <f t="shared" si="1"/>
        <v>48574817.969999999</v>
      </c>
    </row>
    <row r="60" spans="1:14" s="52" customFormat="1" ht="30" customHeight="1">
      <c r="A60" s="51"/>
      <c r="B60" s="197" t="s">
        <v>310</v>
      </c>
      <c r="C60" s="198"/>
      <c r="D60" s="198"/>
      <c r="E60" s="198"/>
      <c r="F60" s="198"/>
      <c r="G60" s="198"/>
      <c r="H60" s="198"/>
      <c r="I60" s="198"/>
      <c r="J60" s="198"/>
      <c r="K60" s="198"/>
      <c r="L60" s="198"/>
      <c r="M60" s="198"/>
      <c r="N60" s="199"/>
    </row>
    <row r="61" spans="1:14" s="52" customFormat="1" ht="48" customHeight="1">
      <c r="B61" s="53" t="s">
        <v>15</v>
      </c>
      <c r="C61" s="54" t="s">
        <v>20</v>
      </c>
      <c r="D61" s="54" t="s">
        <v>21</v>
      </c>
      <c r="E61" s="54" t="s">
        <v>22</v>
      </c>
      <c r="F61" s="54" t="s">
        <v>23</v>
      </c>
      <c r="G61" s="54" t="s">
        <v>24</v>
      </c>
      <c r="H61" s="54" t="s">
        <v>25</v>
      </c>
      <c r="I61" s="54" t="s">
        <v>19</v>
      </c>
      <c r="J61" s="54" t="s">
        <v>26</v>
      </c>
      <c r="K61" s="55" t="s">
        <v>27</v>
      </c>
      <c r="L61" s="56" t="s">
        <v>28</v>
      </c>
      <c r="M61" s="56" t="s">
        <v>18</v>
      </c>
      <c r="N61" s="57" t="s">
        <v>7</v>
      </c>
    </row>
    <row r="62" spans="1:14" ht="15.95" customHeight="1">
      <c r="A62" s="58"/>
      <c r="B62" s="200" t="s">
        <v>29</v>
      </c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202"/>
    </row>
    <row r="63" spans="1:14" ht="15.95" customHeight="1">
      <c r="A63" s="58"/>
      <c r="B63" s="46" t="s">
        <v>179</v>
      </c>
      <c r="C63" s="59" t="s">
        <v>180</v>
      </c>
      <c r="D63" s="63">
        <v>0.12</v>
      </c>
      <c r="E63" s="83">
        <v>0.12</v>
      </c>
      <c r="F63" s="83">
        <v>0.11</v>
      </c>
      <c r="G63" s="88">
        <v>0.12</v>
      </c>
      <c r="H63" s="88">
        <v>0.11</v>
      </c>
      <c r="I63" s="83">
        <v>0.12</v>
      </c>
      <c r="J63" s="83">
        <v>0.12</v>
      </c>
      <c r="K63" s="84">
        <v>0</v>
      </c>
      <c r="L63" s="85">
        <v>38</v>
      </c>
      <c r="M63" s="86">
        <v>40002000</v>
      </c>
      <c r="N63" s="86">
        <v>4799640</v>
      </c>
    </row>
    <row r="64" spans="1:14" ht="15.95" customHeight="1">
      <c r="A64" s="58"/>
      <c r="B64" s="206" t="s">
        <v>92</v>
      </c>
      <c r="C64" s="207"/>
      <c r="D64" s="217"/>
      <c r="E64" s="218"/>
      <c r="F64" s="218"/>
      <c r="G64" s="218"/>
      <c r="H64" s="218"/>
      <c r="I64" s="218"/>
      <c r="J64" s="218"/>
      <c r="K64" s="219"/>
      <c r="L64" s="65">
        <f>SUM(L63:L63)</f>
        <v>38</v>
      </c>
      <c r="M64" s="65">
        <f>SUM(M63:M63)</f>
        <v>40002000</v>
      </c>
      <c r="N64" s="65">
        <f>SUM(N63:N63)</f>
        <v>4799640</v>
      </c>
    </row>
    <row r="65" spans="1:14" ht="15.95" customHeight="1">
      <c r="A65" s="58"/>
      <c r="B65" s="200" t="s">
        <v>86</v>
      </c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2"/>
    </row>
    <row r="66" spans="1:14" ht="15.95" customHeight="1">
      <c r="A66" s="58"/>
      <c r="B66" s="82" t="s">
        <v>89</v>
      </c>
      <c r="C66" s="81" t="s">
        <v>42</v>
      </c>
      <c r="D66" s="83">
        <v>1.6</v>
      </c>
      <c r="E66" s="83">
        <v>1.61</v>
      </c>
      <c r="F66" s="83">
        <v>1.6</v>
      </c>
      <c r="G66" s="88">
        <v>1.61</v>
      </c>
      <c r="H66" s="88">
        <v>1.61</v>
      </c>
      <c r="I66" s="83">
        <v>1.61</v>
      </c>
      <c r="J66" s="83">
        <v>1.61</v>
      </c>
      <c r="K66" s="84">
        <v>0</v>
      </c>
      <c r="L66" s="85">
        <v>6</v>
      </c>
      <c r="M66" s="86">
        <v>28084</v>
      </c>
      <c r="N66" s="86">
        <v>45172.84</v>
      </c>
    </row>
    <row r="67" spans="1:14" ht="15.95" customHeight="1">
      <c r="A67" s="58"/>
      <c r="B67" s="206" t="s">
        <v>93</v>
      </c>
      <c r="C67" s="207"/>
      <c r="D67" s="217"/>
      <c r="E67" s="218"/>
      <c r="F67" s="218"/>
      <c r="G67" s="218"/>
      <c r="H67" s="218"/>
      <c r="I67" s="218"/>
      <c r="J67" s="218"/>
      <c r="K67" s="219"/>
      <c r="L67" s="65">
        <f>SUM(L66)</f>
        <v>6</v>
      </c>
      <c r="M67" s="65">
        <f>SUM(M66)</f>
        <v>28084</v>
      </c>
      <c r="N67" s="65">
        <f>SUM(N66)</f>
        <v>45172.84</v>
      </c>
    </row>
    <row r="68" spans="1:14" ht="15.95" customHeight="1">
      <c r="A68" s="58"/>
      <c r="B68" s="200" t="s">
        <v>87</v>
      </c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202"/>
    </row>
    <row r="69" spans="1:14" ht="15.95" customHeight="1">
      <c r="A69" s="58"/>
      <c r="B69" s="82" t="s">
        <v>117</v>
      </c>
      <c r="C69" s="81" t="s">
        <v>118</v>
      </c>
      <c r="D69" s="88">
        <v>2.2200000000000002</v>
      </c>
      <c r="E69" s="88">
        <v>2.2200000000000002</v>
      </c>
      <c r="F69" s="88">
        <v>2.21</v>
      </c>
      <c r="G69" s="88">
        <v>2.2200000000000002</v>
      </c>
      <c r="H69" s="88">
        <v>2.27</v>
      </c>
      <c r="I69" s="88">
        <v>2.21</v>
      </c>
      <c r="J69" s="88">
        <v>2.27</v>
      </c>
      <c r="K69" s="93">
        <v>-2.64</v>
      </c>
      <c r="L69" s="94">
        <v>2</v>
      </c>
      <c r="M69" s="95">
        <v>10928</v>
      </c>
      <c r="N69" s="95">
        <v>24250.16</v>
      </c>
    </row>
    <row r="70" spans="1:14" ht="15.95" customHeight="1">
      <c r="A70" s="58"/>
      <c r="B70" s="82" t="s">
        <v>115</v>
      </c>
      <c r="C70" s="81" t="s">
        <v>116</v>
      </c>
      <c r="D70" s="88">
        <v>1.67</v>
      </c>
      <c r="E70" s="88">
        <v>1.73</v>
      </c>
      <c r="F70" s="88">
        <v>1.67</v>
      </c>
      <c r="G70" s="88">
        <v>1.71</v>
      </c>
      <c r="H70" s="88">
        <v>1.72</v>
      </c>
      <c r="I70" s="88">
        <v>1.73</v>
      </c>
      <c r="J70" s="88">
        <v>1.67</v>
      </c>
      <c r="K70" s="93">
        <v>3.59</v>
      </c>
      <c r="L70" s="94">
        <v>13</v>
      </c>
      <c r="M70" s="95">
        <v>2121770</v>
      </c>
      <c r="N70" s="95">
        <v>3619823.68</v>
      </c>
    </row>
    <row r="71" spans="1:14" ht="15.95" customHeight="1">
      <c r="A71" s="58"/>
      <c r="B71" s="82" t="s">
        <v>267</v>
      </c>
      <c r="C71" s="81" t="s">
        <v>268</v>
      </c>
      <c r="D71" s="88">
        <v>1.94</v>
      </c>
      <c r="E71" s="88">
        <v>1.94</v>
      </c>
      <c r="F71" s="88">
        <v>1.94</v>
      </c>
      <c r="G71" s="88">
        <v>1.94</v>
      </c>
      <c r="H71" s="88">
        <v>1.98</v>
      </c>
      <c r="I71" s="88">
        <v>1.94</v>
      </c>
      <c r="J71" s="88">
        <v>1.95</v>
      </c>
      <c r="K71" s="93">
        <v>-0.51</v>
      </c>
      <c r="L71" s="94">
        <v>4</v>
      </c>
      <c r="M71" s="95">
        <v>1180813</v>
      </c>
      <c r="N71" s="95">
        <v>2290777.2200000002</v>
      </c>
    </row>
    <row r="72" spans="1:14" ht="15.95" customHeight="1">
      <c r="A72" s="58"/>
      <c r="B72" s="82" t="s">
        <v>38</v>
      </c>
      <c r="C72" s="81" t="s">
        <v>39</v>
      </c>
      <c r="D72" s="88">
        <v>1.4</v>
      </c>
      <c r="E72" s="88">
        <v>1.4</v>
      </c>
      <c r="F72" s="88">
        <v>1.4</v>
      </c>
      <c r="G72" s="88">
        <v>1.4</v>
      </c>
      <c r="H72" s="88">
        <v>1.41</v>
      </c>
      <c r="I72" s="88">
        <v>1.4</v>
      </c>
      <c r="J72" s="88">
        <v>1.4</v>
      </c>
      <c r="K72" s="93">
        <v>0</v>
      </c>
      <c r="L72" s="94">
        <v>3</v>
      </c>
      <c r="M72" s="95">
        <v>1000000</v>
      </c>
      <c r="N72" s="95">
        <v>1400000</v>
      </c>
    </row>
    <row r="73" spans="1:14" ht="15.95" customHeight="1">
      <c r="A73" s="58"/>
      <c r="B73" s="206" t="s">
        <v>94</v>
      </c>
      <c r="C73" s="207"/>
      <c r="D73" s="217"/>
      <c r="E73" s="218"/>
      <c r="F73" s="218"/>
      <c r="G73" s="218"/>
      <c r="H73" s="218"/>
      <c r="I73" s="218"/>
      <c r="J73" s="218"/>
      <c r="K73" s="219"/>
      <c r="L73" s="65">
        <f>SUM(L69:L72)</f>
        <v>22</v>
      </c>
      <c r="M73" s="65">
        <f>SUM(M69:M72)</f>
        <v>4313511</v>
      </c>
      <c r="N73" s="65">
        <f>SUM(N69:N72)</f>
        <v>7334851.0600000005</v>
      </c>
    </row>
    <row r="74" spans="1:14" ht="15.95" customHeight="1">
      <c r="A74" s="58"/>
      <c r="B74" s="200" t="s">
        <v>31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2"/>
    </row>
    <row r="75" spans="1:14" ht="15.95" customHeight="1">
      <c r="A75" s="58"/>
      <c r="B75" s="103" t="s">
        <v>294</v>
      </c>
      <c r="C75" s="104" t="s">
        <v>295</v>
      </c>
      <c r="D75" s="83">
        <v>21.5</v>
      </c>
      <c r="E75" s="83">
        <v>21.5</v>
      </c>
      <c r="F75" s="83">
        <v>20.399999999999999</v>
      </c>
      <c r="G75" s="88">
        <v>20.59</v>
      </c>
      <c r="H75" s="88">
        <v>21.33</v>
      </c>
      <c r="I75" s="83">
        <v>20.399999999999999</v>
      </c>
      <c r="J75" s="83">
        <v>21.2</v>
      </c>
      <c r="K75" s="84">
        <v>-3.77</v>
      </c>
      <c r="L75" s="85">
        <v>45</v>
      </c>
      <c r="M75" s="86">
        <v>1899559</v>
      </c>
      <c r="N75" s="86">
        <v>39115752.659999996</v>
      </c>
    </row>
    <row r="76" spans="1:14" ht="15.95" customHeight="1">
      <c r="A76" s="58"/>
      <c r="B76" s="206" t="s">
        <v>95</v>
      </c>
      <c r="C76" s="207"/>
      <c r="D76" s="203"/>
      <c r="E76" s="204"/>
      <c r="F76" s="204"/>
      <c r="G76" s="204"/>
      <c r="H76" s="204"/>
      <c r="I76" s="204"/>
      <c r="J76" s="204"/>
      <c r="K76" s="205"/>
      <c r="L76" s="64">
        <f>SUM(L75)</f>
        <v>45</v>
      </c>
      <c r="M76" s="61">
        <f>SUM(M75)</f>
        <v>1899559</v>
      </c>
      <c r="N76" s="61">
        <f>SUM(N75)</f>
        <v>39115752.659999996</v>
      </c>
    </row>
    <row r="77" spans="1:14" ht="15.95" customHeight="1">
      <c r="A77" s="58"/>
      <c r="B77" s="208" t="s">
        <v>88</v>
      </c>
      <c r="C77" s="209"/>
      <c r="D77" s="209"/>
      <c r="E77" s="209"/>
      <c r="F77" s="209"/>
      <c r="G77" s="209"/>
      <c r="H77" s="209"/>
      <c r="I77" s="209"/>
      <c r="J77" s="209"/>
      <c r="K77" s="209"/>
      <c r="L77" s="209"/>
      <c r="M77" s="209"/>
      <c r="N77" s="210"/>
    </row>
    <row r="78" spans="1:14" ht="15.95" customHeight="1">
      <c r="A78" s="58"/>
      <c r="B78" s="46" t="s">
        <v>241</v>
      </c>
      <c r="C78" s="59" t="s">
        <v>242</v>
      </c>
      <c r="D78" s="63">
        <v>4.9000000000000004</v>
      </c>
      <c r="E78" s="83">
        <v>4.9000000000000004</v>
      </c>
      <c r="F78" s="83">
        <v>4.88</v>
      </c>
      <c r="G78" s="83">
        <v>4.8899999999999997</v>
      </c>
      <c r="H78" s="83">
        <v>4.9000000000000004</v>
      </c>
      <c r="I78" s="83">
        <v>4.88</v>
      </c>
      <c r="J78" s="83">
        <v>4.9000000000000004</v>
      </c>
      <c r="K78" s="84">
        <v>-0.41</v>
      </c>
      <c r="L78" s="85">
        <v>14</v>
      </c>
      <c r="M78" s="86">
        <v>876000</v>
      </c>
      <c r="N78" s="86">
        <v>4279880</v>
      </c>
    </row>
    <row r="79" spans="1:14" ht="15.95" customHeight="1">
      <c r="A79" s="58"/>
      <c r="B79" s="206" t="s">
        <v>234</v>
      </c>
      <c r="C79" s="207"/>
      <c r="D79" s="223"/>
      <c r="E79" s="224"/>
      <c r="F79" s="224"/>
      <c r="G79" s="224"/>
      <c r="H79" s="224"/>
      <c r="I79" s="224"/>
      <c r="J79" s="224"/>
      <c r="K79" s="205"/>
      <c r="L79" s="64">
        <f>SUM(L78:L78)</f>
        <v>14</v>
      </c>
      <c r="M79" s="61">
        <f>SUM(M78:M78)</f>
        <v>876000</v>
      </c>
      <c r="N79" s="61">
        <f>SUM(N78:N78)</f>
        <v>4279880</v>
      </c>
    </row>
    <row r="80" spans="1:14" s="52" customFormat="1" ht="15.95" customHeight="1">
      <c r="B80" s="66" t="s">
        <v>72</v>
      </c>
      <c r="C80" s="220"/>
      <c r="D80" s="221"/>
      <c r="E80" s="221"/>
      <c r="F80" s="221"/>
      <c r="G80" s="221"/>
      <c r="H80" s="221"/>
      <c r="I80" s="221"/>
      <c r="J80" s="221"/>
      <c r="K80" s="222"/>
      <c r="L80" s="67">
        <f>L78+L73+L64+L76+L67</f>
        <v>125</v>
      </c>
      <c r="M80" s="67">
        <f t="shared" ref="M80:N80" si="2">M78+M73+M64+M76+M67</f>
        <v>47119154</v>
      </c>
      <c r="N80" s="67">
        <f t="shared" si="2"/>
        <v>55575296.560000002</v>
      </c>
    </row>
    <row r="81" spans="1:14" s="52" customFormat="1" ht="15.95" customHeight="1">
      <c r="B81" s="66" t="s">
        <v>40</v>
      </c>
      <c r="C81" s="220"/>
      <c r="D81" s="221"/>
      <c r="E81" s="221"/>
      <c r="F81" s="221"/>
      <c r="G81" s="221"/>
      <c r="H81" s="221"/>
      <c r="I81" s="221"/>
      <c r="J81" s="221"/>
      <c r="K81" s="222"/>
      <c r="L81" s="67">
        <f>L80+L59+L48</f>
        <v>843</v>
      </c>
      <c r="M81" s="67">
        <f>M80+M59+M48</f>
        <v>611229816</v>
      </c>
      <c r="N81" s="67">
        <f>N80+N59+N48</f>
        <v>707458133.38</v>
      </c>
    </row>
    <row r="82" spans="1:14" ht="12.95" customHeight="1">
      <c r="A82" s="58"/>
      <c r="N82" s="72"/>
    </row>
    <row r="83" spans="1:14" s="52" customFormat="1" ht="18.75" customHeight="1">
      <c r="B83" s="58"/>
      <c r="C83" s="69"/>
      <c r="D83" s="58"/>
      <c r="E83" s="58"/>
      <c r="F83" s="58"/>
      <c r="G83" s="58"/>
      <c r="H83" s="58"/>
      <c r="I83" s="58"/>
      <c r="J83" s="70"/>
      <c r="K83" s="71"/>
      <c r="L83" s="72"/>
      <c r="M83" s="72"/>
      <c r="N83" s="73"/>
    </row>
    <row r="84" spans="1:14" s="52" customFormat="1" ht="18.75" customHeight="1">
      <c r="B84" s="58"/>
      <c r="C84" s="69"/>
      <c r="D84" s="58"/>
      <c r="E84" s="58"/>
      <c r="F84" s="58"/>
      <c r="G84" s="58"/>
      <c r="H84" s="58"/>
      <c r="I84" s="58"/>
      <c r="J84" s="70"/>
      <c r="K84" s="71"/>
      <c r="L84" s="72"/>
      <c r="M84" s="72"/>
      <c r="N84" s="73"/>
    </row>
    <row r="85" spans="1:14" ht="12.95" customHeight="1">
      <c r="A85" s="58"/>
    </row>
  </sheetData>
  <mergeCells count="49">
    <mergeCell ref="B67:C67"/>
    <mergeCell ref="D67:K67"/>
    <mergeCell ref="B20:N20"/>
    <mergeCell ref="B22:C22"/>
    <mergeCell ref="D22:K22"/>
    <mergeCell ref="B56:N56"/>
    <mergeCell ref="B58:C58"/>
    <mergeCell ref="D58:K58"/>
    <mergeCell ref="B51:N51"/>
    <mergeCell ref="B55:C55"/>
    <mergeCell ref="D55:K55"/>
    <mergeCell ref="C59:K59"/>
    <mergeCell ref="B28:N28"/>
    <mergeCell ref="D38:K38"/>
    <mergeCell ref="B38:C38"/>
    <mergeCell ref="C48:K48"/>
    <mergeCell ref="C81:K81"/>
    <mergeCell ref="B60:N60"/>
    <mergeCell ref="C80:K80"/>
    <mergeCell ref="B68:N68"/>
    <mergeCell ref="B73:C73"/>
    <mergeCell ref="D73:K73"/>
    <mergeCell ref="B77:N77"/>
    <mergeCell ref="B79:C79"/>
    <mergeCell ref="D79:K79"/>
    <mergeCell ref="B64:C64"/>
    <mergeCell ref="D64:K64"/>
    <mergeCell ref="B62:N62"/>
    <mergeCell ref="B76:C76"/>
    <mergeCell ref="D76:K76"/>
    <mergeCell ref="B74:N74"/>
    <mergeCell ref="B65:N65"/>
    <mergeCell ref="B19:C19"/>
    <mergeCell ref="D19:K19"/>
    <mergeCell ref="B23:N23"/>
    <mergeCell ref="B27:C27"/>
    <mergeCell ref="D27:K27"/>
    <mergeCell ref="B1:N1"/>
    <mergeCell ref="B3:N3"/>
    <mergeCell ref="B15:C15"/>
    <mergeCell ref="D15:K15"/>
    <mergeCell ref="B16:N16"/>
    <mergeCell ref="B49:N49"/>
    <mergeCell ref="B39:N39"/>
    <mergeCell ref="D42:K42"/>
    <mergeCell ref="B42:C42"/>
    <mergeCell ref="B43:N43"/>
    <mergeCell ref="B47:C47"/>
    <mergeCell ref="D47:K47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4"/>
  <sheetViews>
    <sheetView topLeftCell="A46" zoomScale="136" zoomScaleNormal="136" workbookViewId="0">
      <selection activeCell="K54" sqref="K5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4" t="s">
        <v>307</v>
      </c>
      <c r="B1" s="194"/>
      <c r="C1" s="194"/>
      <c r="D1" s="194"/>
    </row>
    <row r="2" spans="1:4" ht="17.100000000000001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7.100000000000001" customHeight="1">
      <c r="A3" s="227" t="s">
        <v>29</v>
      </c>
      <c r="B3" s="228"/>
      <c r="C3" s="228"/>
      <c r="D3" s="229"/>
    </row>
    <row r="4" spans="1:4" ht="17.100000000000001" customHeight="1">
      <c r="A4" s="46" t="s">
        <v>239</v>
      </c>
      <c r="B4" s="59" t="s">
        <v>240</v>
      </c>
      <c r="C4" s="63">
        <v>0.05</v>
      </c>
      <c r="D4" s="83">
        <v>0.05</v>
      </c>
    </row>
    <row r="5" spans="1:4" ht="17.100000000000001" customHeight="1">
      <c r="A5" s="46" t="s">
        <v>281</v>
      </c>
      <c r="B5" s="59" t="s">
        <v>282</v>
      </c>
      <c r="C5" s="88">
        <v>0.75</v>
      </c>
      <c r="D5" s="83">
        <v>0.75</v>
      </c>
    </row>
    <row r="6" spans="1:4" ht="17.100000000000001" customHeight="1">
      <c r="A6" s="46" t="s">
        <v>285</v>
      </c>
      <c r="B6" s="59" t="s">
        <v>189</v>
      </c>
      <c r="C6" s="63">
        <v>0.17</v>
      </c>
      <c r="D6" s="83">
        <v>0.17</v>
      </c>
    </row>
    <row r="7" spans="1:4" ht="17.100000000000001" customHeight="1">
      <c r="A7" s="46" t="s">
        <v>288</v>
      </c>
      <c r="B7" s="59" t="s">
        <v>289</v>
      </c>
      <c r="C7" s="63">
        <v>0.35</v>
      </c>
      <c r="D7" s="83">
        <v>0.35</v>
      </c>
    </row>
    <row r="8" spans="1:4" ht="17.100000000000001" customHeight="1">
      <c r="A8" s="46" t="s">
        <v>210</v>
      </c>
      <c r="B8" s="59" t="s">
        <v>211</v>
      </c>
      <c r="C8" s="47">
        <v>0.28000000000000003</v>
      </c>
      <c r="D8" s="97">
        <v>0.28000000000000003</v>
      </c>
    </row>
    <row r="9" spans="1:4" ht="17.100000000000001" customHeight="1">
      <c r="A9" s="46" t="s">
        <v>208</v>
      </c>
      <c r="B9" s="59" t="s">
        <v>209</v>
      </c>
      <c r="C9" s="47">
        <v>0.78</v>
      </c>
      <c r="D9" s="47">
        <v>0.78</v>
      </c>
    </row>
    <row r="10" spans="1:4" ht="17.100000000000001" customHeight="1">
      <c r="A10" s="46" t="s">
        <v>198</v>
      </c>
      <c r="B10" s="59" t="s">
        <v>199</v>
      </c>
      <c r="C10" s="47">
        <v>2.2000000000000002</v>
      </c>
      <c r="D10" s="47">
        <v>2.2000000000000002</v>
      </c>
    </row>
    <row r="11" spans="1:4" ht="17.100000000000001" customHeight="1">
      <c r="A11" s="230" t="s">
        <v>97</v>
      </c>
      <c r="B11" s="231"/>
      <c r="C11" s="231"/>
      <c r="D11" s="232"/>
    </row>
    <row r="12" spans="1:4" ht="17.100000000000001" customHeight="1">
      <c r="A12" s="46" t="s">
        <v>216</v>
      </c>
      <c r="B12" s="59" t="s">
        <v>217</v>
      </c>
      <c r="C12" s="63">
        <v>1</v>
      </c>
      <c r="D12" s="63">
        <v>1</v>
      </c>
    </row>
    <row r="13" spans="1:4" ht="17.100000000000001" customHeight="1">
      <c r="A13" s="46" t="s">
        <v>232</v>
      </c>
      <c r="B13" s="59" t="s">
        <v>233</v>
      </c>
      <c r="C13" s="63">
        <v>0.5</v>
      </c>
      <c r="D13" s="63">
        <v>0.5</v>
      </c>
    </row>
    <row r="14" spans="1:4" ht="17.100000000000001" customHeight="1">
      <c r="A14" s="230" t="s">
        <v>86</v>
      </c>
      <c r="B14" s="231"/>
      <c r="C14" s="231"/>
      <c r="D14" s="232"/>
    </row>
    <row r="15" spans="1:4" ht="17.100000000000001" customHeight="1">
      <c r="A15" s="46" t="s">
        <v>214</v>
      </c>
      <c r="B15" s="59" t="s">
        <v>215</v>
      </c>
      <c r="C15" s="63">
        <v>4.24</v>
      </c>
      <c r="D15" s="83">
        <v>4.22</v>
      </c>
    </row>
    <row r="16" spans="1:4" ht="17.100000000000001" customHeight="1">
      <c r="A16" s="46" t="s">
        <v>202</v>
      </c>
      <c r="B16" s="59" t="s">
        <v>203</v>
      </c>
      <c r="C16" s="63">
        <v>0.7</v>
      </c>
      <c r="D16" s="83">
        <v>0.7</v>
      </c>
    </row>
    <row r="17" spans="1:4" ht="17.100000000000001" customHeight="1">
      <c r="A17" s="46" t="s">
        <v>224</v>
      </c>
      <c r="B17" s="59" t="s">
        <v>225</v>
      </c>
      <c r="C17" s="63">
        <v>0.75</v>
      </c>
      <c r="D17" s="83">
        <v>0.75</v>
      </c>
    </row>
    <row r="18" spans="1:4" ht="17.100000000000001" customHeight="1">
      <c r="A18" s="230" t="s">
        <v>87</v>
      </c>
      <c r="B18" s="231"/>
      <c r="C18" s="231"/>
      <c r="D18" s="232"/>
    </row>
    <row r="19" spans="1:4" ht="17.100000000000001" customHeight="1">
      <c r="A19" s="46" t="s">
        <v>137</v>
      </c>
      <c r="B19" s="59" t="s">
        <v>138</v>
      </c>
      <c r="C19" s="63">
        <v>1.85</v>
      </c>
      <c r="D19" s="63">
        <v>1.85</v>
      </c>
    </row>
    <row r="20" spans="1:4" ht="17.100000000000001" customHeight="1">
      <c r="A20" s="227" t="s">
        <v>31</v>
      </c>
      <c r="B20" s="228" t="s">
        <v>31</v>
      </c>
      <c r="C20" s="228"/>
      <c r="D20" s="229"/>
    </row>
    <row r="21" spans="1:4" ht="17.100000000000001" customHeight="1">
      <c r="A21" s="46" t="s">
        <v>169</v>
      </c>
      <c r="B21" s="59" t="s">
        <v>170</v>
      </c>
      <c r="C21" s="96">
        <v>11.5</v>
      </c>
      <c r="D21" s="96">
        <v>11.5</v>
      </c>
    </row>
    <row r="22" spans="1:4" ht="17.100000000000001" customHeight="1">
      <c r="A22" s="46" t="s">
        <v>228</v>
      </c>
      <c r="B22" s="59" t="s">
        <v>229</v>
      </c>
      <c r="C22" s="96">
        <v>9.15</v>
      </c>
      <c r="D22" s="96">
        <v>9.26</v>
      </c>
    </row>
    <row r="23" spans="1:4" ht="17.100000000000001" customHeight="1">
      <c r="A23" s="46" t="s">
        <v>265</v>
      </c>
      <c r="B23" s="59" t="s">
        <v>266</v>
      </c>
      <c r="C23" s="96">
        <v>13.03</v>
      </c>
      <c r="D23" s="96">
        <v>13.05</v>
      </c>
    </row>
    <row r="24" spans="1:4" ht="17.100000000000001" customHeight="1">
      <c r="A24" s="46" t="s">
        <v>128</v>
      </c>
      <c r="B24" s="59" t="s">
        <v>127</v>
      </c>
      <c r="C24" s="96">
        <v>44</v>
      </c>
      <c r="D24" s="96">
        <v>44</v>
      </c>
    </row>
    <row r="25" spans="1:4" ht="17.100000000000001" customHeight="1">
      <c r="A25" s="46" t="s">
        <v>102</v>
      </c>
      <c r="B25" s="59" t="s">
        <v>103</v>
      </c>
      <c r="C25" s="96">
        <v>23.6</v>
      </c>
      <c r="D25" s="96">
        <v>23.6</v>
      </c>
    </row>
    <row r="26" spans="1:4" ht="17.100000000000001" customHeight="1">
      <c r="A26" s="227" t="s">
        <v>88</v>
      </c>
      <c r="B26" s="228"/>
      <c r="C26" s="228"/>
      <c r="D26" s="229"/>
    </row>
    <row r="27" spans="1:4" ht="17.100000000000001" customHeight="1">
      <c r="A27" s="46" t="s">
        <v>257</v>
      </c>
      <c r="B27" s="59" t="s">
        <v>258</v>
      </c>
      <c r="C27" s="88">
        <v>10</v>
      </c>
      <c r="D27" s="83">
        <v>10</v>
      </c>
    </row>
    <row r="28" spans="1:4" ht="17.100000000000001" customHeight="1">
      <c r="A28" s="46" t="s">
        <v>90</v>
      </c>
      <c r="B28" s="59" t="s">
        <v>43</v>
      </c>
      <c r="C28" s="96">
        <v>0.4</v>
      </c>
      <c r="D28" s="96">
        <v>0.4</v>
      </c>
    </row>
    <row r="29" spans="1:4" ht="17.100000000000001" customHeight="1">
      <c r="A29" s="74" t="s">
        <v>41</v>
      </c>
      <c r="B29" s="74" t="s">
        <v>20</v>
      </c>
      <c r="C29" s="74" t="s">
        <v>96</v>
      </c>
      <c r="D29" s="74" t="s">
        <v>19</v>
      </c>
    </row>
    <row r="30" spans="1:4" ht="17.100000000000001" customHeight="1">
      <c r="A30" s="230" t="s">
        <v>29</v>
      </c>
      <c r="B30" s="231"/>
      <c r="C30" s="231"/>
      <c r="D30" s="232"/>
    </row>
    <row r="31" spans="1:4" ht="17.100000000000001" customHeight="1">
      <c r="A31" s="46" t="s">
        <v>196</v>
      </c>
      <c r="B31" s="59" t="s">
        <v>197</v>
      </c>
      <c r="C31" s="88">
        <v>0.28999999999999998</v>
      </c>
      <c r="D31" s="96">
        <v>0.28999999999999998</v>
      </c>
    </row>
    <row r="32" spans="1:4" ht="17.100000000000001" customHeight="1">
      <c r="A32" s="46" t="s">
        <v>104</v>
      </c>
      <c r="B32" s="59" t="s">
        <v>105</v>
      </c>
      <c r="C32" s="88">
        <v>0.05</v>
      </c>
      <c r="D32" s="88">
        <v>0.05</v>
      </c>
    </row>
    <row r="33" spans="1:4" ht="17.100000000000001" customHeight="1">
      <c r="A33" s="46" t="s">
        <v>177</v>
      </c>
      <c r="B33" s="59" t="s">
        <v>178</v>
      </c>
      <c r="C33" s="88">
        <v>0.11</v>
      </c>
      <c r="D33" s="88">
        <v>0.11</v>
      </c>
    </row>
    <row r="34" spans="1:4" ht="17.100000000000001" customHeight="1">
      <c r="A34" s="46" t="s">
        <v>273</v>
      </c>
      <c r="B34" s="59" t="s">
        <v>274</v>
      </c>
      <c r="C34" s="88">
        <v>0.85</v>
      </c>
      <c r="D34" s="88">
        <v>0.85</v>
      </c>
    </row>
    <row r="35" spans="1:4" ht="17.100000000000001" customHeight="1">
      <c r="A35" s="91" t="s">
        <v>279</v>
      </c>
      <c r="B35" s="92" t="s">
        <v>280</v>
      </c>
      <c r="C35" s="88">
        <v>1</v>
      </c>
      <c r="D35" s="88">
        <v>1</v>
      </c>
    </row>
    <row r="36" spans="1:4" ht="17.100000000000001" customHeight="1">
      <c r="A36" s="46" t="s">
        <v>108</v>
      </c>
      <c r="B36" s="59" t="s">
        <v>109</v>
      </c>
      <c r="C36" s="88">
        <v>0.09</v>
      </c>
      <c r="D36" s="88">
        <v>0.09</v>
      </c>
    </row>
    <row r="37" spans="1:4" ht="17.100000000000001" customHeight="1">
      <c r="A37" s="46" t="s">
        <v>237</v>
      </c>
      <c r="B37" s="59" t="s">
        <v>238</v>
      </c>
      <c r="C37" s="88">
        <v>0.75</v>
      </c>
      <c r="D37" s="88">
        <v>0.75</v>
      </c>
    </row>
    <row r="38" spans="1:4" ht="17.100000000000001" customHeight="1">
      <c r="A38" s="46" t="s">
        <v>218</v>
      </c>
      <c r="B38" s="59" t="s">
        <v>219</v>
      </c>
      <c r="C38" s="88">
        <v>1</v>
      </c>
      <c r="D38" s="88">
        <v>1</v>
      </c>
    </row>
    <row r="39" spans="1:4" ht="17.100000000000001" customHeight="1">
      <c r="A39" s="46" t="s">
        <v>181</v>
      </c>
      <c r="B39" s="59" t="s">
        <v>182</v>
      </c>
      <c r="C39" s="88">
        <v>1</v>
      </c>
      <c r="D39" s="88">
        <v>1</v>
      </c>
    </row>
    <row r="40" spans="1:4" ht="17.100000000000001" customHeight="1">
      <c r="A40" s="46" t="s">
        <v>152</v>
      </c>
      <c r="B40" s="68" t="s">
        <v>151</v>
      </c>
      <c r="C40" s="88">
        <v>1</v>
      </c>
      <c r="D40" s="88">
        <v>1</v>
      </c>
    </row>
    <row r="41" spans="1:4" ht="17.100000000000001" customHeight="1">
      <c r="A41" s="46" t="s">
        <v>132</v>
      </c>
      <c r="B41" s="59" t="s">
        <v>131</v>
      </c>
      <c r="C41" s="88">
        <v>1</v>
      </c>
      <c r="D41" s="88">
        <v>1</v>
      </c>
    </row>
    <row r="42" spans="1:4" ht="17.100000000000001" customHeight="1">
      <c r="A42" s="46" t="s">
        <v>106</v>
      </c>
      <c r="B42" s="59" t="s">
        <v>107</v>
      </c>
      <c r="C42" s="88">
        <v>0.94</v>
      </c>
      <c r="D42" s="88">
        <v>0.94</v>
      </c>
    </row>
    <row r="43" spans="1:4" ht="17.100000000000001" customHeight="1">
      <c r="A43" s="89" t="s">
        <v>269</v>
      </c>
      <c r="B43" s="90" t="s">
        <v>270</v>
      </c>
      <c r="C43" s="88">
        <v>1</v>
      </c>
      <c r="D43" s="88">
        <v>1</v>
      </c>
    </row>
    <row r="44" spans="1:4" ht="17.100000000000001" customHeight="1">
      <c r="A44" s="230" t="s">
        <v>195</v>
      </c>
      <c r="B44" s="231"/>
      <c r="C44" s="231"/>
      <c r="D44" s="232"/>
    </row>
    <row r="45" spans="1:4" ht="17.100000000000001" customHeight="1">
      <c r="A45" s="46" t="s">
        <v>194</v>
      </c>
      <c r="B45" s="59" t="s">
        <v>193</v>
      </c>
      <c r="C45" s="83">
        <v>1.2</v>
      </c>
      <c r="D45" s="63">
        <v>1.2</v>
      </c>
    </row>
    <row r="46" spans="1:4" ht="17.100000000000001" customHeight="1">
      <c r="A46" s="230" t="s">
        <v>97</v>
      </c>
      <c r="B46" s="231"/>
      <c r="C46" s="231"/>
      <c r="D46" s="232"/>
    </row>
    <row r="47" spans="1:4" ht="17.100000000000001" customHeight="1">
      <c r="A47" s="46" t="s">
        <v>298</v>
      </c>
      <c r="B47" s="59" t="s">
        <v>299</v>
      </c>
      <c r="C47" s="88">
        <v>2.5</v>
      </c>
      <c r="D47" s="88">
        <v>2.5</v>
      </c>
    </row>
    <row r="48" spans="1:4" ht="17.100000000000001" customHeight="1">
      <c r="A48" s="46" t="s">
        <v>292</v>
      </c>
      <c r="B48" s="59" t="s">
        <v>293</v>
      </c>
      <c r="C48" s="88">
        <v>0.69</v>
      </c>
      <c r="D48" s="88">
        <v>0.69</v>
      </c>
    </row>
    <row r="49" spans="1:4" ht="17.100000000000001" customHeight="1">
      <c r="A49" s="230" t="s">
        <v>87</v>
      </c>
      <c r="B49" s="231"/>
      <c r="C49" s="231"/>
      <c r="D49" s="232"/>
    </row>
    <row r="50" spans="1:4" ht="17.100000000000001" customHeight="1">
      <c r="A50" s="46" t="s">
        <v>110</v>
      </c>
      <c r="B50" s="59" t="s">
        <v>111</v>
      </c>
      <c r="C50" s="88">
        <v>3.3</v>
      </c>
      <c r="D50" s="88">
        <v>3.3</v>
      </c>
    </row>
    <row r="51" spans="1:4" ht="17.100000000000001" customHeight="1">
      <c r="A51" s="46" t="s">
        <v>91</v>
      </c>
      <c r="B51" s="59" t="s">
        <v>37</v>
      </c>
      <c r="C51" s="88">
        <v>1.3</v>
      </c>
      <c r="D51" s="88">
        <v>1.3</v>
      </c>
    </row>
    <row r="52" spans="1:4" ht="17.100000000000001" customHeight="1">
      <c r="A52" s="76" t="s">
        <v>171</v>
      </c>
      <c r="B52" s="77" t="s">
        <v>172</v>
      </c>
      <c r="C52" s="63">
        <v>100</v>
      </c>
      <c r="D52" s="88">
        <v>100</v>
      </c>
    </row>
    <row r="53" spans="1:4" ht="17.100000000000001" customHeight="1">
      <c r="A53" s="230" t="s">
        <v>86</v>
      </c>
      <c r="B53" s="231"/>
      <c r="C53" s="231"/>
      <c r="D53" s="232"/>
    </row>
    <row r="54" spans="1:4" ht="17.100000000000001" customHeight="1">
      <c r="A54" s="46" t="s">
        <v>33</v>
      </c>
      <c r="B54" s="59" t="s">
        <v>34</v>
      </c>
      <c r="C54" s="88">
        <v>2.2999999999999998</v>
      </c>
      <c r="D54" s="88">
        <v>2.2999999999999998</v>
      </c>
    </row>
    <row r="55" spans="1:4" ht="17.100000000000001" customHeight="1">
      <c r="A55" s="46" t="s">
        <v>154</v>
      </c>
      <c r="B55" s="68" t="s">
        <v>155</v>
      </c>
      <c r="C55" s="63">
        <v>1</v>
      </c>
      <c r="D55" s="75">
        <v>1</v>
      </c>
    </row>
    <row r="56" spans="1:4" ht="17.100000000000001" customHeight="1">
      <c r="A56" s="227" t="s">
        <v>88</v>
      </c>
      <c r="B56" s="228"/>
      <c r="C56" s="228"/>
      <c r="D56" s="229"/>
    </row>
    <row r="57" spans="1:4" ht="17.100000000000001" customHeight="1">
      <c r="A57" s="46" t="s">
        <v>112</v>
      </c>
      <c r="B57" s="68" t="s">
        <v>113</v>
      </c>
      <c r="C57" s="63" t="s">
        <v>114</v>
      </c>
      <c r="D57" s="63" t="s">
        <v>114</v>
      </c>
    </row>
    <row r="58" spans="1:4" ht="17.100000000000001" customHeight="1">
      <c r="A58" s="227" t="s">
        <v>31</v>
      </c>
      <c r="B58" s="228" t="s">
        <v>31</v>
      </c>
      <c r="C58" s="228"/>
      <c r="D58" s="229"/>
    </row>
    <row r="59" spans="1:4" ht="17.100000000000001" customHeight="1">
      <c r="A59" s="46" t="s">
        <v>160</v>
      </c>
      <c r="B59" s="59" t="s">
        <v>161</v>
      </c>
      <c r="C59" s="83">
        <v>33</v>
      </c>
      <c r="D59" s="83">
        <v>33</v>
      </c>
    </row>
    <row r="60" spans="1:4" ht="17.100000000000001" customHeight="1">
      <c r="A60" s="74" t="s">
        <v>41</v>
      </c>
      <c r="B60" s="74" t="s">
        <v>20</v>
      </c>
      <c r="C60" s="74" t="s">
        <v>96</v>
      </c>
      <c r="D60" s="74" t="s">
        <v>19</v>
      </c>
    </row>
    <row r="61" spans="1:4" ht="17.100000000000001" customHeight="1">
      <c r="A61" s="230" t="s">
        <v>86</v>
      </c>
      <c r="B61" s="231"/>
      <c r="C61" s="231"/>
      <c r="D61" s="232"/>
    </row>
    <row r="62" spans="1:4" ht="17.100000000000001" customHeight="1">
      <c r="A62" s="82" t="s">
        <v>247</v>
      </c>
      <c r="B62" s="81" t="s">
        <v>248</v>
      </c>
      <c r="C62" s="88">
        <v>0.91</v>
      </c>
      <c r="D62" s="88">
        <v>0.91</v>
      </c>
    </row>
    <row r="63" spans="1:4" ht="17.100000000000001" customHeight="1">
      <c r="A63" s="230" t="s">
        <v>87</v>
      </c>
      <c r="B63" s="231"/>
      <c r="C63" s="231"/>
      <c r="D63" s="232"/>
    </row>
    <row r="64" spans="1:4" ht="17.100000000000001" customHeight="1">
      <c r="A64" s="82" t="s">
        <v>183</v>
      </c>
      <c r="B64" s="81" t="s">
        <v>184</v>
      </c>
      <c r="C64" s="88">
        <v>1.73</v>
      </c>
      <c r="D64" s="88">
        <v>1.73</v>
      </c>
    </row>
  </sheetData>
  <mergeCells count="16">
    <mergeCell ref="A63:D63"/>
    <mergeCell ref="A61:D61"/>
    <mergeCell ref="A58:D58"/>
    <mergeCell ref="A56:D56"/>
    <mergeCell ref="A49:D49"/>
    <mergeCell ref="A1:D1"/>
    <mergeCell ref="A3:D3"/>
    <mergeCell ref="A26:D26"/>
    <mergeCell ref="A30:D30"/>
    <mergeCell ref="A53:D53"/>
    <mergeCell ref="A14:D14"/>
    <mergeCell ref="A44:D44"/>
    <mergeCell ref="A11:D11"/>
    <mergeCell ref="A18:D18"/>
    <mergeCell ref="A46:D46"/>
    <mergeCell ref="A20:D2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J34"/>
  <sheetViews>
    <sheetView zoomScale="120" zoomScaleNormal="120" workbookViewId="0">
      <selection activeCell="M5" sqref="M5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10" ht="12.75" customHeight="1">
      <c r="B1" s="246" t="s">
        <v>0</v>
      </c>
      <c r="C1" s="247"/>
      <c r="D1" s="248"/>
      <c r="E1" s="6"/>
      <c r="F1" s="10"/>
      <c r="G1" s="10"/>
      <c r="H1" s="10"/>
      <c r="I1" s="10"/>
    </row>
    <row r="2" spans="1:10" ht="10.5" customHeight="1">
      <c r="B2" s="249"/>
      <c r="C2" s="250"/>
      <c r="D2" s="251"/>
      <c r="E2" s="6"/>
      <c r="F2" s="10"/>
      <c r="G2" s="10"/>
      <c r="H2" s="10"/>
      <c r="I2" s="10"/>
    </row>
    <row r="3" spans="1:10" ht="18" customHeight="1">
      <c r="B3" s="270" t="s">
        <v>306</v>
      </c>
      <c r="C3" s="271"/>
      <c r="D3" s="271"/>
      <c r="E3" s="271"/>
      <c r="F3" s="271"/>
      <c r="G3" s="271"/>
      <c r="H3" s="271"/>
      <c r="I3" s="272"/>
    </row>
    <row r="4" spans="1:10" ht="18" customHeight="1">
      <c r="A4" s="105"/>
      <c r="B4" s="255" t="s">
        <v>308</v>
      </c>
      <c r="C4" s="256"/>
      <c r="D4" s="256"/>
      <c r="E4" s="256"/>
      <c r="F4" s="256"/>
      <c r="G4" s="256"/>
      <c r="H4" s="256"/>
      <c r="I4" s="257"/>
    </row>
    <row r="5" spans="1:10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10" ht="18" customHeight="1">
      <c r="A6" s="105"/>
      <c r="B6" s="258" t="s">
        <v>29</v>
      </c>
      <c r="C6" s="259"/>
      <c r="D6" s="259"/>
      <c r="E6" s="259"/>
      <c r="F6" s="259"/>
      <c r="G6" s="259"/>
      <c r="H6" s="259"/>
      <c r="I6" s="260"/>
    </row>
    <row r="7" spans="1:10" ht="18" customHeight="1">
      <c r="A7" s="105"/>
      <c r="B7" s="110" t="s">
        <v>44</v>
      </c>
      <c r="C7" s="78" t="s">
        <v>45</v>
      </c>
      <c r="D7" s="111">
        <v>0.11</v>
      </c>
      <c r="E7" s="111">
        <v>0.09</v>
      </c>
      <c r="F7" s="111">
        <v>0.1</v>
      </c>
      <c r="G7" s="112">
        <v>10</v>
      </c>
      <c r="H7" s="112">
        <v>48199926</v>
      </c>
      <c r="I7" s="112">
        <v>4791992.5999999996</v>
      </c>
    </row>
    <row r="8" spans="1:10" ht="18" customHeight="1">
      <c r="A8" s="105"/>
      <c r="B8" s="113" t="s">
        <v>296</v>
      </c>
      <c r="C8" s="261"/>
      <c r="D8" s="241"/>
      <c r="E8" s="241"/>
      <c r="F8" s="240"/>
      <c r="G8" s="114">
        <f>SUM(G7:G7)</f>
        <v>10</v>
      </c>
      <c r="H8" s="114">
        <f>SUM(H7:H7)</f>
        <v>48199926</v>
      </c>
      <c r="I8" s="114">
        <f>SUM(I7:I7)</f>
        <v>4791992.5999999996</v>
      </c>
    </row>
    <row r="9" spans="1:10" ht="18" customHeight="1">
      <c r="A9" s="105"/>
      <c r="B9" s="258" t="s">
        <v>74</v>
      </c>
      <c r="C9" s="259"/>
      <c r="D9" s="259"/>
      <c r="E9" s="259"/>
      <c r="F9" s="259"/>
      <c r="G9" s="259"/>
      <c r="H9" s="259"/>
      <c r="I9" s="260"/>
    </row>
    <row r="10" spans="1:10" ht="18" customHeight="1">
      <c r="A10" s="105"/>
      <c r="B10" s="110" t="s">
        <v>125</v>
      </c>
      <c r="C10" s="111" t="s">
        <v>126</v>
      </c>
      <c r="D10" s="111">
        <v>9.5</v>
      </c>
      <c r="E10" s="111">
        <v>9.5</v>
      </c>
      <c r="F10" s="111">
        <v>9.5</v>
      </c>
      <c r="G10" s="112">
        <v>1</v>
      </c>
      <c r="H10" s="112">
        <v>325000</v>
      </c>
      <c r="I10" s="112">
        <v>3087500</v>
      </c>
      <c r="J10" s="32"/>
    </row>
    <row r="11" spans="1:10" ht="18" customHeight="1">
      <c r="A11" s="105"/>
      <c r="B11" s="113" t="s">
        <v>296</v>
      </c>
      <c r="C11" s="261"/>
      <c r="D11" s="241"/>
      <c r="E11" s="241"/>
      <c r="F11" s="240"/>
      <c r="G11" s="114">
        <v>1</v>
      </c>
      <c r="H11" s="114">
        <v>325000</v>
      </c>
      <c r="I11" s="114">
        <v>3087500</v>
      </c>
    </row>
    <row r="12" spans="1:10" ht="18" customHeight="1">
      <c r="A12" s="105"/>
      <c r="B12" s="258" t="s">
        <v>97</v>
      </c>
      <c r="C12" s="259"/>
      <c r="D12" s="259"/>
      <c r="E12" s="259" t="s">
        <v>97</v>
      </c>
      <c r="F12" s="259"/>
      <c r="G12" s="259"/>
      <c r="H12" s="259"/>
      <c r="I12" s="260"/>
    </row>
    <row r="13" spans="1:10" ht="18" customHeight="1">
      <c r="A13" s="105"/>
      <c r="B13" s="110" t="s">
        <v>264</v>
      </c>
      <c r="C13" s="111" t="s">
        <v>263</v>
      </c>
      <c r="D13" s="111">
        <v>0.5</v>
      </c>
      <c r="E13" s="111">
        <v>0.5</v>
      </c>
      <c r="F13" s="111">
        <v>0.5</v>
      </c>
      <c r="G13" s="112">
        <v>3</v>
      </c>
      <c r="H13" s="112">
        <v>167430000</v>
      </c>
      <c r="I13" s="112">
        <v>83715000</v>
      </c>
    </row>
    <row r="14" spans="1:10" ht="18" customHeight="1">
      <c r="A14" s="105"/>
      <c r="B14" s="113" t="s">
        <v>300</v>
      </c>
      <c r="C14" s="261"/>
      <c r="D14" s="241"/>
      <c r="E14" s="241"/>
      <c r="F14" s="240"/>
      <c r="G14" s="114">
        <f>G13</f>
        <v>3</v>
      </c>
      <c r="H14" s="114">
        <f t="shared" ref="H14:I14" si="0">H13</f>
        <v>167430000</v>
      </c>
      <c r="I14" s="114">
        <f t="shared" si="0"/>
        <v>83715000</v>
      </c>
    </row>
    <row r="15" spans="1:10" ht="18" customHeight="1">
      <c r="A15" s="105"/>
      <c r="B15" s="115" t="s">
        <v>297</v>
      </c>
      <c r="C15" s="273"/>
      <c r="D15" s="274"/>
      <c r="E15" s="274"/>
      <c r="F15" s="275"/>
      <c r="G15" s="116">
        <f>G8+G14+G11</f>
        <v>14</v>
      </c>
      <c r="H15" s="116">
        <f t="shared" ref="H15:I15" si="1">H8+H14+H11</f>
        <v>215954926</v>
      </c>
      <c r="I15" s="116">
        <f t="shared" si="1"/>
        <v>91594492.599999994</v>
      </c>
    </row>
    <row r="16" spans="1:10" ht="17.25" customHeight="1">
      <c r="B16" s="268" t="s">
        <v>142</v>
      </c>
      <c r="C16" s="269"/>
      <c r="D16" s="269"/>
      <c r="E16" s="269"/>
      <c r="F16" s="269"/>
      <c r="G16" s="269"/>
      <c r="H16" s="269"/>
      <c r="I16" s="269"/>
    </row>
    <row r="17" spans="2:9" ht="12.95" customHeight="1">
      <c r="B17" s="252" t="s">
        <v>15</v>
      </c>
      <c r="C17" s="253"/>
      <c r="D17" s="254"/>
      <c r="E17" s="252" t="s">
        <v>20</v>
      </c>
      <c r="F17" s="254"/>
      <c r="G17" s="252" t="s">
        <v>46</v>
      </c>
      <c r="H17" s="253"/>
      <c r="I17" s="254"/>
    </row>
    <row r="18" spans="2:9" ht="12.95" customHeight="1">
      <c r="B18" s="280" t="s">
        <v>29</v>
      </c>
      <c r="C18" s="281"/>
      <c r="D18" s="281"/>
      <c r="E18" s="281"/>
      <c r="F18" s="281"/>
      <c r="G18" s="281"/>
      <c r="H18" s="281"/>
      <c r="I18" s="282"/>
    </row>
    <row r="19" spans="2:9" ht="12.95" customHeight="1">
      <c r="B19" s="278" t="s">
        <v>236</v>
      </c>
      <c r="C19" s="244"/>
      <c r="D19" s="279"/>
      <c r="E19" s="276" t="s">
        <v>235</v>
      </c>
      <c r="F19" s="277"/>
      <c r="G19" s="276">
        <v>3</v>
      </c>
      <c r="H19" s="241"/>
      <c r="I19" s="277"/>
    </row>
    <row r="20" spans="2:9" ht="12.95" customHeight="1">
      <c r="B20" s="278" t="s">
        <v>187</v>
      </c>
      <c r="C20" s="244"/>
      <c r="D20" s="279"/>
      <c r="E20" s="276" t="s">
        <v>188</v>
      </c>
      <c r="F20" s="277"/>
      <c r="G20" s="276" t="s">
        <v>73</v>
      </c>
      <c r="H20" s="241"/>
      <c r="I20" s="277"/>
    </row>
    <row r="21" spans="2:9" ht="12.95" customHeight="1">
      <c r="B21" s="262" t="s">
        <v>87</v>
      </c>
      <c r="C21" s="263"/>
      <c r="D21" s="263"/>
      <c r="E21" s="263"/>
      <c r="F21" s="263" t="s">
        <v>87</v>
      </c>
      <c r="G21" s="263"/>
      <c r="H21" s="263"/>
      <c r="I21" s="264"/>
    </row>
    <row r="22" spans="2:9" ht="12.95" customHeight="1">
      <c r="B22" s="283" t="s">
        <v>255</v>
      </c>
      <c r="C22" s="284"/>
      <c r="D22" s="285"/>
      <c r="E22" s="286" t="s">
        <v>256</v>
      </c>
      <c r="F22" s="287"/>
      <c r="G22" s="286">
        <v>3.35</v>
      </c>
      <c r="H22" s="288"/>
      <c r="I22" s="287"/>
    </row>
    <row r="23" spans="2:9" ht="12.95" customHeight="1">
      <c r="B23" s="262" t="s">
        <v>74</v>
      </c>
      <c r="C23" s="263"/>
      <c r="D23" s="263"/>
      <c r="E23" s="263"/>
      <c r="F23" s="263"/>
      <c r="G23" s="263"/>
      <c r="H23" s="263"/>
      <c r="I23" s="264"/>
    </row>
    <row r="24" spans="2:9" ht="12.95" customHeight="1">
      <c r="B24" s="283" t="s">
        <v>123</v>
      </c>
      <c r="C24" s="284" t="s">
        <v>124</v>
      </c>
      <c r="D24" s="285"/>
      <c r="E24" s="286" t="s">
        <v>124</v>
      </c>
      <c r="F24" s="287"/>
      <c r="G24" s="286">
        <v>10</v>
      </c>
      <c r="H24" s="288"/>
      <c r="I24" s="287"/>
    </row>
    <row r="25" spans="2:9" ht="12.95" customHeight="1">
      <c r="B25" s="233" t="s">
        <v>135</v>
      </c>
      <c r="C25" s="234"/>
      <c r="D25" s="235"/>
      <c r="E25" s="236" t="s">
        <v>136</v>
      </c>
      <c r="F25" s="237"/>
      <c r="G25" s="236">
        <v>1</v>
      </c>
      <c r="H25" s="238"/>
      <c r="I25" s="237"/>
    </row>
    <row r="26" spans="2:9" ht="12.95" customHeight="1">
      <c r="B26" s="233" t="s">
        <v>156</v>
      </c>
      <c r="C26" s="234"/>
      <c r="D26" s="235"/>
      <c r="E26" s="236" t="s">
        <v>157</v>
      </c>
      <c r="F26" s="237"/>
      <c r="G26" s="236" t="s">
        <v>73</v>
      </c>
      <c r="H26" s="238"/>
      <c r="I26" s="237"/>
    </row>
    <row r="27" spans="2:9" ht="12.95" customHeight="1">
      <c r="B27" s="233" t="s">
        <v>120</v>
      </c>
      <c r="C27" s="234"/>
      <c r="D27" s="235"/>
      <c r="E27" s="236" t="s">
        <v>119</v>
      </c>
      <c r="F27" s="237"/>
      <c r="G27" s="236" t="s">
        <v>73</v>
      </c>
      <c r="H27" s="238"/>
      <c r="I27" s="237"/>
    </row>
    <row r="28" spans="2:9" ht="12.95" customHeight="1">
      <c r="B28" s="265" t="s">
        <v>97</v>
      </c>
      <c r="C28" s="266"/>
      <c r="D28" s="266"/>
      <c r="E28" s="266"/>
      <c r="F28" s="266"/>
      <c r="G28" s="266"/>
      <c r="H28" s="266"/>
      <c r="I28" s="267"/>
    </row>
    <row r="29" spans="2:9" ht="12.95" customHeight="1">
      <c r="B29" s="243" t="s">
        <v>283</v>
      </c>
      <c r="C29" s="244"/>
      <c r="D29" s="245"/>
      <c r="E29" s="239" t="s">
        <v>284</v>
      </c>
      <c r="F29" s="240"/>
      <c r="G29" s="239">
        <v>1</v>
      </c>
      <c r="H29" s="241"/>
      <c r="I29" s="240"/>
    </row>
    <row r="30" spans="2:9" ht="12.95" customHeight="1">
      <c r="B30" s="233" t="s">
        <v>271</v>
      </c>
      <c r="C30" s="234"/>
      <c r="D30" s="235"/>
      <c r="E30" s="242" t="s">
        <v>272</v>
      </c>
      <c r="F30" s="242"/>
      <c r="G30" s="236" t="s">
        <v>73</v>
      </c>
      <c r="H30" s="238"/>
      <c r="I30" s="237"/>
    </row>
    <row r="31" spans="2:9" ht="12.95" customHeight="1">
      <c r="B31" s="233" t="s">
        <v>249</v>
      </c>
      <c r="C31" s="234"/>
      <c r="D31" s="235"/>
      <c r="E31" s="236" t="s">
        <v>250</v>
      </c>
      <c r="F31" s="237"/>
      <c r="G31" s="236" t="s">
        <v>73</v>
      </c>
      <c r="H31" s="238"/>
      <c r="I31" s="237"/>
    </row>
    <row r="32" spans="2:9" ht="12.95" customHeight="1">
      <c r="B32" s="233" t="s">
        <v>130</v>
      </c>
      <c r="C32" s="234"/>
      <c r="D32" s="235"/>
      <c r="E32" s="236" t="s">
        <v>129</v>
      </c>
      <c r="F32" s="237"/>
      <c r="G32" s="236" t="s">
        <v>73</v>
      </c>
      <c r="H32" s="238"/>
      <c r="I32" s="237"/>
    </row>
    <row r="33" ht="25.5" customHeight="1"/>
    <row r="34" ht="22.5"/>
  </sheetData>
  <mergeCells count="51">
    <mergeCell ref="B22:D22"/>
    <mergeCell ref="E22:F22"/>
    <mergeCell ref="G22:I22"/>
    <mergeCell ref="B24:D24"/>
    <mergeCell ref="E24:F24"/>
    <mergeCell ref="G24:I24"/>
    <mergeCell ref="B21:I21"/>
    <mergeCell ref="B20:D20"/>
    <mergeCell ref="E20:F20"/>
    <mergeCell ref="G20:I20"/>
    <mergeCell ref="G17:I17"/>
    <mergeCell ref="B16:I16"/>
    <mergeCell ref="B3:I3"/>
    <mergeCell ref="C15:F15"/>
    <mergeCell ref="G19:I19"/>
    <mergeCell ref="B19:D19"/>
    <mergeCell ref="E19:F19"/>
    <mergeCell ref="B18:I18"/>
    <mergeCell ref="B12:I12"/>
    <mergeCell ref="C14:F14"/>
    <mergeCell ref="B9:I9"/>
    <mergeCell ref="C11:F11"/>
    <mergeCell ref="B1:D2"/>
    <mergeCell ref="B17:D17"/>
    <mergeCell ref="E17:F17"/>
    <mergeCell ref="B32:D32"/>
    <mergeCell ref="E32:F32"/>
    <mergeCell ref="B4:I4"/>
    <mergeCell ref="B6:I6"/>
    <mergeCell ref="C8:F8"/>
    <mergeCell ref="B23:I23"/>
    <mergeCell ref="B26:D26"/>
    <mergeCell ref="E26:F26"/>
    <mergeCell ref="G32:I32"/>
    <mergeCell ref="B27:D27"/>
    <mergeCell ref="B28:I28"/>
    <mergeCell ref="E25:F25"/>
    <mergeCell ref="G25:I25"/>
    <mergeCell ref="B25:D25"/>
    <mergeCell ref="E27:F27"/>
    <mergeCell ref="G27:I27"/>
    <mergeCell ref="G26:I26"/>
    <mergeCell ref="E31:F31"/>
    <mergeCell ref="B31:D31"/>
    <mergeCell ref="G31:I31"/>
    <mergeCell ref="G30:I30"/>
    <mergeCell ref="E29:F29"/>
    <mergeCell ref="G29:I29"/>
    <mergeCell ref="B30:D30"/>
    <mergeCell ref="E30:F30"/>
    <mergeCell ref="B29:D29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21"/>
  <sheetViews>
    <sheetView workbookViewId="0">
      <selection activeCell="E25" sqref="E25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>
      <c r="B1" s="291" t="s">
        <v>0</v>
      </c>
      <c r="C1" s="291"/>
      <c r="D1" s="291"/>
      <c r="E1" s="291"/>
      <c r="F1" s="125"/>
      <c r="H1" s="126"/>
      <c r="I1" s="126"/>
    </row>
    <row r="2" spans="1:9" ht="18">
      <c r="B2" s="291" t="s">
        <v>313</v>
      </c>
      <c r="C2" s="291"/>
      <c r="D2" s="291"/>
      <c r="E2" s="291"/>
      <c r="F2" s="291"/>
      <c r="H2" s="126"/>
      <c r="I2" s="126"/>
    </row>
    <row r="3" spans="1:9" ht="18">
      <c r="B3" s="124" t="s">
        <v>314</v>
      </c>
      <c r="C3" s="127"/>
      <c r="D3" s="128"/>
      <c r="E3" s="125"/>
      <c r="F3" s="125"/>
      <c r="H3" s="126"/>
      <c r="I3" s="126"/>
    </row>
    <row r="4" spans="1:9" ht="18">
      <c r="B4" s="124"/>
      <c r="C4" s="127"/>
      <c r="D4" s="128"/>
      <c r="E4" s="125"/>
      <c r="F4" s="125"/>
      <c r="H4" s="126"/>
      <c r="I4" s="126"/>
    </row>
    <row r="5" spans="1:9" ht="18">
      <c r="B5" s="124"/>
      <c r="C5" s="127"/>
      <c r="D5" s="128"/>
      <c r="E5" s="125"/>
      <c r="F5" s="125"/>
      <c r="H5" s="126"/>
      <c r="I5" s="126"/>
    </row>
    <row r="6" spans="1:9" ht="17.100000000000001" customHeight="1">
      <c r="B6" s="292" t="s">
        <v>315</v>
      </c>
      <c r="C6" s="293"/>
      <c r="D6" s="293"/>
      <c r="E6" s="129"/>
      <c r="F6" s="129"/>
      <c r="H6" s="126"/>
      <c r="I6" s="126"/>
    </row>
    <row r="7" spans="1:9">
      <c r="B7" s="130" t="s">
        <v>41</v>
      </c>
      <c r="C7" s="131" t="s">
        <v>20</v>
      </c>
      <c r="D7" s="132" t="s">
        <v>316</v>
      </c>
      <c r="E7" s="133" t="s">
        <v>317</v>
      </c>
      <c r="F7" s="133" t="s">
        <v>318</v>
      </c>
      <c r="H7" s="126"/>
      <c r="I7" s="126"/>
    </row>
    <row r="8" spans="1:9" ht="17.100000000000001" customHeight="1">
      <c r="B8" s="294" t="s">
        <v>29</v>
      </c>
      <c r="C8" s="295"/>
      <c r="D8" s="295"/>
      <c r="E8" s="295"/>
      <c r="F8" s="296"/>
    </row>
    <row r="9" spans="1:9" ht="17.100000000000001" customHeight="1">
      <c r="A9" s="118"/>
      <c r="B9" s="134" t="s">
        <v>319</v>
      </c>
      <c r="C9" s="134" t="s">
        <v>231</v>
      </c>
      <c r="D9" s="135">
        <v>11</v>
      </c>
      <c r="E9" s="136">
        <v>6542971</v>
      </c>
      <c r="F9" s="136">
        <v>20182321.870000001</v>
      </c>
    </row>
    <row r="10" spans="1:9" ht="17.100000000000001" customHeight="1">
      <c r="A10" s="118"/>
      <c r="B10" s="134" t="s">
        <v>320</v>
      </c>
      <c r="C10" s="134" t="s">
        <v>84</v>
      </c>
      <c r="D10" s="135">
        <v>7</v>
      </c>
      <c r="E10" s="136">
        <v>3715000</v>
      </c>
      <c r="F10" s="136">
        <v>7281400</v>
      </c>
    </row>
    <row r="11" spans="1:9" ht="17.100000000000001" customHeight="1">
      <c r="A11" s="118"/>
      <c r="B11" s="137" t="s">
        <v>321</v>
      </c>
      <c r="C11" s="138"/>
      <c r="D11" s="135">
        <f>SUM(D9:D10)</f>
        <v>18</v>
      </c>
      <c r="E11" s="136">
        <f>SUM(E9:E10)</f>
        <v>10257971</v>
      </c>
      <c r="F11" s="136">
        <f>SUM(F9:F10)</f>
        <v>27463721.870000001</v>
      </c>
    </row>
    <row r="12" spans="1:9">
      <c r="A12" s="118"/>
      <c r="B12" s="297" t="s">
        <v>40</v>
      </c>
      <c r="C12" s="298"/>
      <c r="D12" s="135">
        <f>D11</f>
        <v>18</v>
      </c>
      <c r="E12" s="136">
        <f>E11</f>
        <v>10257971</v>
      </c>
      <c r="F12" s="136">
        <f>F11</f>
        <v>27463721.870000001</v>
      </c>
    </row>
    <row r="13" spans="1:9">
      <c r="A13" s="118"/>
      <c r="B13" s="139"/>
      <c r="C13" s="139"/>
      <c r="D13" s="140"/>
      <c r="E13" s="141"/>
      <c r="F13" s="141"/>
    </row>
    <row r="14" spans="1:9">
      <c r="A14" s="118"/>
      <c r="B14" s="118"/>
      <c r="D14" s="142"/>
      <c r="E14" s="143"/>
      <c r="F14" s="143"/>
    </row>
    <row r="15" spans="1:9" ht="18.75">
      <c r="A15" s="118"/>
      <c r="B15" s="144" t="s">
        <v>322</v>
      </c>
      <c r="C15" s="145"/>
      <c r="D15" s="146"/>
      <c r="E15" s="147"/>
      <c r="F15" s="148"/>
    </row>
    <row r="16" spans="1:9" ht="31.5">
      <c r="A16" s="118"/>
      <c r="B16" s="149" t="s">
        <v>41</v>
      </c>
      <c r="C16" s="131" t="s">
        <v>20</v>
      </c>
      <c r="D16" s="150" t="s">
        <v>316</v>
      </c>
      <c r="E16" s="151" t="s">
        <v>317</v>
      </c>
      <c r="F16" s="151" t="s">
        <v>318</v>
      </c>
    </row>
    <row r="17" spans="1:6">
      <c r="A17" s="118"/>
      <c r="B17" s="294" t="s">
        <v>29</v>
      </c>
      <c r="C17" s="295"/>
      <c r="D17" s="295"/>
      <c r="E17" s="295"/>
      <c r="F17" s="296"/>
    </row>
    <row r="18" spans="1:6" ht="17.100000000000001" customHeight="1">
      <c r="A18" s="152"/>
      <c r="B18" s="153" t="s">
        <v>320</v>
      </c>
      <c r="C18" s="153" t="s">
        <v>84</v>
      </c>
      <c r="D18" s="135">
        <v>33</v>
      </c>
      <c r="E18" s="136">
        <v>44424005</v>
      </c>
      <c r="F18" s="136">
        <v>87559529.900000006</v>
      </c>
    </row>
    <row r="19" spans="1:6">
      <c r="A19" s="152"/>
      <c r="B19" s="154" t="s">
        <v>321</v>
      </c>
      <c r="C19" s="155"/>
      <c r="D19" s="135">
        <f>SUM(D18)</f>
        <v>33</v>
      </c>
      <c r="E19" s="136">
        <f>SUM(E18)</f>
        <v>44424005</v>
      </c>
      <c r="F19" s="136">
        <f>SUM(F18)</f>
        <v>87559529.900000006</v>
      </c>
    </row>
    <row r="20" spans="1:6">
      <c r="A20" s="152"/>
      <c r="B20" s="289" t="s">
        <v>40</v>
      </c>
      <c r="C20" s="290"/>
      <c r="D20" s="135">
        <f>D19</f>
        <v>33</v>
      </c>
      <c r="E20" s="136">
        <f>E19</f>
        <v>44424005</v>
      </c>
      <c r="F20" s="136">
        <f>F19</f>
        <v>87559529.900000006</v>
      </c>
    </row>
    <row r="21" spans="1:6">
      <c r="A21" s="152"/>
      <c r="B21" s="152"/>
      <c r="C21" s="152"/>
      <c r="D21" s="142"/>
      <c r="E21" s="143"/>
      <c r="F21" s="143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C23" sqref="C2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9" t="s">
        <v>0</v>
      </c>
      <c r="C1" s="299"/>
      <c r="D1" s="5"/>
      <c r="E1" s="5"/>
      <c r="F1" s="5"/>
    </row>
    <row r="2" spans="1:6" ht="27.95" customHeight="1">
      <c r="A2" s="4"/>
      <c r="B2" s="300" t="s">
        <v>306</v>
      </c>
      <c r="C2" s="300"/>
      <c r="D2" s="300"/>
      <c r="E2" s="300"/>
      <c r="F2" s="300"/>
    </row>
    <row r="3" spans="1:6" ht="42.75" customHeight="1">
      <c r="B3" s="255" t="s">
        <v>47</v>
      </c>
      <c r="C3" s="256"/>
      <c r="D3" s="256"/>
      <c r="E3" s="256"/>
      <c r="F3" s="256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>
        <v>978181.82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2026-02-02T10:50:03Z</cp:lastPrinted>
  <dcterms:created xsi:type="dcterms:W3CDTF">2024-09-12T06:50:39Z</dcterms:created>
  <dcterms:modified xsi:type="dcterms:W3CDTF">2026-02-02T10:51:21Z</dcterms:modified>
</cp:coreProperties>
</file>